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<sst xmlns="http://schemas.openxmlformats.org/spreadsheetml/2006/main" count="6316" uniqueCount="2914">
  <si>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</si>
  <si>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</si>
  <si>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</si>
  <si>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</si>
  <si>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</si>
  <si>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</si>
  <si>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</si>
  <si>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</si>
  <si>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</si>
  <si>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</si>
  <si>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</si>
  <si>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</si>
  <si>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</si>
  <si>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</si>
  <si>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</si>
  <si>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</si>
  <si>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</si>
  <si>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</si>
  <si>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</si>
  <si>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</si>
  <si>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</si>
  <si>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</si>
  <si>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</si>
  <si>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</si>
  <si>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</si>
  <si>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</si>
  <si>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</si>
  <si>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</si>
  <si>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</si>
  <si>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</si>
  <si>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</si>
  <si>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</si>
  <si>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</si>
  <si>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</si>
  <si>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</si>
  <si>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</si>
  <si>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</si>
  <si>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</si>
  <si>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</si>
  <si>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</si>
  <si>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</si>
  <si>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</si>
  <si>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</si>
  <si>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</si>
  <si>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</si>
  <si>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</si>
  <si>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</si>
  <si>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</si>
  <si>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</si>
  <si>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</si>
  <si>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</si>
  <si>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</si>
  <si>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</si>
  <si>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</si>
  <si>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</si>
  <si>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</si>
  <si>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</si>
  <si>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</si>
  <si>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</si>
  <si>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</si>
  <si>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</si>
  <si>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</si>
  <si>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</si>
  <si>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</si>
  <si>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</si>
  <si>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</si>
  <si>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</si>
  <si>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</si>
  <si>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</si>
  <si>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</si>
  <si>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</si>
  <si>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</si>
  <si>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</si>
  <si>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</si>
  <si>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</si>
  <si>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</si>
  <si>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</si>
  <si>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</si>
  <si>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</si>
  <si>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</si>
  <si>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</si>
  <si>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</si>
  <si>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</si>
  <si>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</si>
  <si>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</si>
  <si>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</si>
  <si>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</si>
  <si>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</si>
  <si>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</si>
  <si>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</si>
  <si>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</si>
  <si>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</si>
  <si>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</si>
  <si>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</si>
  <si>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</si>
  <si>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</si>
  <si>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</si>
  <si>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</si>
  <si>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</si>
  <si>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</si>
  <si>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</si>
  <si>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</si>
  <si>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</si>
  <si>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</si>
  <si>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</si>
  <si>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</si>
  <si>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</si>
  <si>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</si>
  <si>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</si>
  <si>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</si>
  <si>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</si>
  <si>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</si>
  <si>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</si>
  <si>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</si>
  <si>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</si>
  <si>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</si>
  <si>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</si>
  <si>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</si>
  <si>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</si>
  <si>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</si>
  <si>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</si>
  <si>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</si>
  <si>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</si>
  <si>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</si>
  <si>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</si>
  <si>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</si>
  <si>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</si>
  <si>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</si>
  <si>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</si>
  <si>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</si>
  <si>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</si>
  <si>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</si>
  <si>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</si>
  <si>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</si>
  <si>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</si>
  <si>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</si>
  <si>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</si>
  <si>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</si>
  <si>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</si>
  <si>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</si>
  <si>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</si>
  <si>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</si>
  <si>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</si>
  <si>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</si>
  <si>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</si>
  <si>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</si>
  <si>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</si>
  <si>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</si>
  <si>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</si>
  <si>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</si>
  <si>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</si>
  <si>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</si>
  <si>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</si>
  <si>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</si>
  <si>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</si>
  <si>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</si>
  <si>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</si>
  <si>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</si>
  <si>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</si>
  <si>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</si>
  <si>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</si>
  <si>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</si>
  <si>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</si>
  <si>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</si>
  <si>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</si>
  <si>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</si>
  <si>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</si>
  <si>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</si>
  <si>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</si>
  <si>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</si>
  <si>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</si>
  <si>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</si>
  <si>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</si>
  <si>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</si>
  <si>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</si>
  <si>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</si>
  <si>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</si>
  <si>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</si>
  <si>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</si>
  <si>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</si>
  <si>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</si>
  <si>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</si>
  <si>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</si>
  <si>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</si>
  <si>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</si>
  <si>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</si>
  <si>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</si>
  <si>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</si>
  <si>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</si>
  <si>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</si>
  <si>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</si>
  <si>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</si>
  <si>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</si>
  <si>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</si>
  <si>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</si>
  <si>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</si>
  <si>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</si>
  <si>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</si>
  <si>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</si>
  <si>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</si>
  <si>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</si>
  <si>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</si>
  <si>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</si>
  <si>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</si>
  <si>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</si>
  <si>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</si>
  <si>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</si>
  <si>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</si>
  <si>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</si>
  <si>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</si>
  <si>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</si>
  <si>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</si>
  <si>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</si>
  <si>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</si>
  <si>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</si>
  <si>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</si>
  <si>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</si>
  <si>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</si>
  <si>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</si>
  <si>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</si>
  <si>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</si>
  <si>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</si>
  <si>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</si>
  <si>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</si>
  <si>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</si>
  <si>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</si>
  <si>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</si>
  <si>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</si>
  <si>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</si>
  <si>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</si>
  <si>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</si>
  <si>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</si>
  <si>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</si>
  <si>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</si>
  <si>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</si>
  <si>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</si>
  <si>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</si>
  <si>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</si>
  <si>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</si>
  <si>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</si>
  <si>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</si>
  <si>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</si>
  <si>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</si>
  <si>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</si>
  <si>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</si>
  <si>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</si>
  <si>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</si>
  <si>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</si>
  <si>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</si>
  <si>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</si>
  <si>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</si>
  <si>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</si>
  <si>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</si>
  <si>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</si>
  <si>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</si>
  <si>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</si>
  <si>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</si>
  <si>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</si>
  <si>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</si>
  <si>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</si>
  <si>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</si>
  <si>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</si>
  <si>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</si>
  <si>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</si>
  <si>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</si>
  <si>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</si>
  <si>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</si>
  <si>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</si>
  <si>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</si>
  <si>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</si>
  <si>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</si>
  <si>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</si>
  <si>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</si>
  <si>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</si>
  <si>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</si>
  <si>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</si>
  <si>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</si>
  <si>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</si>
  <si>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</si>
  <si>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</si>
  <si>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</si>
  <si>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</si>
  <si>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</si>
  <si>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</si>
  <si>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</si>
  <si>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</si>
  <si>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</si>
  <si>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</si>
  <si>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</si>
  <si>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</si>
  <si>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</si>
  <si>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</si>
  <si>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</si>
  <si>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</si>
  <si>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</si>
  <si>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</si>
  <si>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</si>
  <si>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</si>
  <si>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</si>
  <si>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</si>
  <si>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</si>
  <si>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</si>
  <si>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</si>
  <si>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</si>
  <si>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</si>
  <si>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</si>
  <si>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</si>
  <si>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</si>
  <si>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</si>
  <si>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</si>
  <si>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</si>
  <si>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</si>
  <si>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</si>
  <si>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</si>
  <si>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</si>
  <si>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</si>
  <si>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</si>
  <si>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</si>
  <si>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</si>
  <si>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</si>
  <si>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</si>
  <si>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</si>
  <si>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</si>
  <si>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</si>
  <si>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</si>
  <si>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</si>
  <si>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</si>
  <si>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</si>
  <si>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</si>
  <si>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</si>
  <si>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</si>
  <si>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</si>
  <si>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</si>
  <si>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</si>
  <si>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</si>
  <si>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</si>
  <si>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</si>
  <si>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</si>
  <si>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</si>
  <si>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</si>
  <si>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</si>
  <si>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</si>
  <si>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</si>
  <si>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</si>
  <si>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</si>
  <si>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</si>
  <si>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</si>
  <si>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</si>
  <si>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</si>
  <si>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</si>
  <si>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</si>
  <si>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</si>
  <si>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</si>
  <si>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</si>
  <si>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</si>
  <si>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</si>
  <si>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</si>
  <si>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</si>
  <si>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</si>
  <si>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</si>
  <si>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</si>
  <si>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</si>
  <si>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</si>
  <si>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</si>
  <si>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</si>
  <si>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</si>
  <si>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</si>
  <si>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</si>
  <si>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</si>
  <si>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</si>
  <si>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</si>
  <si>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</si>
  <si>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</si>
  <si>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</si>
  <si>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</si>
  <si>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</si>
  <si>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</si>
  <si>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</si>
  <si>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</si>
  <si>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</si>
  <si>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</si>
  <si>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</si>
  <si>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</si>
  <si>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</si>
  <si>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</si>
  <si>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</si>
  <si>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</si>
  <si>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</si>
  <si>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</si>
  <si>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</si>
  <si>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</si>
  <si>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</si>
  <si>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</si>
  <si>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</si>
  <si>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</si>
  <si>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</si>
  <si>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</si>
  <si>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</si>
  <si>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</si>
  <si>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</si>
  <si>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</si>
  <si>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</si>
  <si>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</si>
  <si>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</si>
  <si>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</si>
  <si>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</si>
  <si>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</si>
  <si>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</si>
  <si>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</si>
  <si>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</si>
  <si>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</si>
  <si>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</si>
  <si>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</si>
  <si>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</si>
  <si>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</si>
  <si>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</si>
  <si>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</si>
  <si>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</si>
  <si>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</si>
  <si>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</si>
  <si>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</si>
  <si>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</si>
  <si>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</si>
  <si>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</si>
  <si>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</si>
  <si>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</si>
  <si>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</si>
  <si>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</si>
  <si>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</si>
  <si>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</si>
  <si>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</si>
  <si>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</si>
  <si>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</si>
  <si>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</si>
  <si>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</si>
  <si>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</si>
  <si>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</si>
  <si>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</si>
  <si>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</si>
  <si>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</si>
  <si>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</si>
  <si>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</si>
  <si>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</si>
  <si>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</si>
  <si>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</si>
  <si>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</si>
  <si>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</si>
  <si>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</si>
  <si>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</si>
  <si>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</si>
  <si>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</si>
  <si>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</si>
  <si>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</si>
  <si>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</si>
  <si>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</si>
  <si>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</si>
  <si>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</si>
  <si>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</si>
  <si>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</si>
  <si>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</si>
  <si>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</si>
  <si>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</si>
  <si>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</si>
  <si>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</si>
  <si>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</si>
  <si>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</si>
  <si>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</si>
  <si>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</si>
  <si>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</si>
  <si>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</si>
  <si>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</si>
  <si>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</si>
  <si>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</si>
  <si>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</si>
  <si>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</si>
  <si>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</si>
  <si>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</si>
  <si>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</si>
  <si>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</si>
  <si>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</si>
  <si>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</si>
  <si>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</si>
  <si>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</si>
  <si>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</si>
  <si>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</si>
  <si>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</si>
  <si>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</si>
  <si>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</si>
  <si>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</si>
  <si>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</si>
  <si>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</si>
  <si>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</si>
  <si>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</si>
  <si>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</si>
  <si>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</si>
  <si>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</si>
  <si>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</si>
  <si>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</si>
  <si>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</si>
  <si>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</si>
  <si>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</si>
  <si>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</si>
  <si>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</si>
  <si>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</si>
  <si>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</si>
  <si>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</si>
  <si>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</si>
  <si>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</si>
  <si>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</si>
  <si>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</si>
  <si>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</si>
  <si>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</si>
  <si>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</si>
  <si>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</si>
  <si>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</si>
  <si>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</si>
  <si>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</si>
  <si>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</si>
  <si>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</si>
  <si>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</si>
  <si>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</si>
  <si>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</si>
  <si>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</si>
  <si>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</si>
  <si>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</si>
  <si>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</si>
  <si>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</si>
  <si>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</si>
  <si>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</si>
  <si>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</si>
  <si>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</si>
  <si>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</si>
  <si>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</si>
  <si>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</si>
  <si>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</si>
  <si>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</si>
  <si>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</si>
  <si>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</si>
  <si>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</si>
  <si>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</si>
  <si>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</si>
  <si>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</si>
  <si>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</si>
  <si>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</si>
  <si>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</si>
  <si>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</si>
  <si>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</si>
  <si>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</si>
  <si>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</si>
  <si>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</si>
  <si>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</si>
  <si>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</si>
  <si>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</si>
  <si>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</si>
  <si>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</si>
  <si>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</si>
  <si>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</si>
  <si>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</si>
  <si>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</si>
  <si>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</si>
  <si>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</si>
  <si>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</si>
  <si>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</si>
  <si>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</si>
  <si>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</si>
  <si>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</si>
  <si>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</si>
  <si>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</si>
  <si>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</si>
  <si>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</si>
  <si>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</si>
  <si>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</si>
  <si>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</si>
  <si>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</si>
  <si>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</si>
  <si>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</si>
  <si>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</si>
  <si>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</si>
  <si>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</si>
  <si>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</si>
  <si>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</si>
  <si>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</si>
  <si>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</si>
  <si>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</si>
  <si>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</si>
  <si>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</si>
  <si>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</si>
  <si>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</si>
  <si>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</si>
  <si>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</si>
  <si>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</si>
  <si>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</si>
  <si>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</si>
  <si>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</si>
  <si>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</si>
  <si>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</si>
  <si>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</si>
  <si>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</si>
  <si>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</si>
  <si>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</si>
  <si>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</si>
  <si>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</si>
  <si>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</si>
  <si>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</si>
  <si>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</si>
  <si>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</si>
  <si>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</si>
  <si>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</si>
  <si>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</si>
  <si>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</si>
  <si>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</si>
  <si>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</si>
  <si>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</si>
  <si>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</si>
  <si>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</si>
  <si>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</si>
  <si>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</si>
  <si>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</si>
  <si>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</si>
  <si>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</si>
  <si>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</si>
  <si>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</si>
  <si>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</si>
  <si>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</si>
  <si>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</si>
  <si>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</si>
  <si>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</si>
  <si>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</si>
  <si>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</si>
  <si>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</si>
  <si>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</si>
  <si>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</si>
  <si>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</si>
  <si>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</si>
  <si>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</si>
  <si>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</si>
  <si>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</si>
  <si>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</si>
  <si>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</si>
  <si>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</si>
  <si>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</si>
  <si>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</si>
  <si>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</si>
  <si>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</si>
  <si>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</si>
  <si>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</si>
  <si>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</si>
  <si>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</si>
  <si>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</si>
  <si>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</si>
  <si>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</si>
  <si>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</si>
  <si>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</si>
  <si>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</si>
  <si>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</si>
  <si>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</si>
  <si>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</si>
  <si>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</si>
  <si>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</si>
  <si>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</si>
  <si>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</si>
  <si>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</si>
  <si>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</si>
  <si>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</si>
  <si>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</si>
  <si>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</si>
  <si>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</si>
  <si>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</si>
  <si>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</si>
  <si>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</si>
  <si>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</si>
  <si>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</si>
  <si>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</si>
  <si>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</si>
  <si>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</si>
  <si>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</si>
  <si>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</si>
  <si>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</si>
  <si>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</si>
  <si>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</si>
  <si>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</si>
  <si>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</si>
  <si>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</si>
  <si>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</si>
  <si>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</si>
  <si>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</si>
  <si>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</si>
  <si>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</si>
  <si>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</si>
  <si>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</si>
  <si>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</si>
  <si>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</si>
  <si>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</si>
  <si>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</si>
  <si>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</si>
  <si>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</si>
  <si>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</si>
  <si>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</si>
  <si>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</si>
  <si>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</si>
  <si>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</si>
  <si>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</si>
  <si>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</si>
  <si>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</si>
  <si>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</si>
  <si>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</si>
  <si>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</si>
  <si>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</si>
  <si>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</si>
  <si>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</si>
  <si>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</si>
  <si>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</si>
  <si>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</si>
  <si>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</si>
  <si>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</si>
  <si>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</si>
  <si>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</si>
  <si>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</si>
  <si>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</si>
  <si>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</si>
  <si>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</si>
  <si>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</si>
  <si>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</si>
  <si>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</si>
  <si>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</si>
  <si>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</si>
  <si>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</si>
  <si>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</si>
  <si>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</si>
  <si>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</si>
  <si>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</si>
  <si>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</si>
  <si>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</si>
  <si>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</si>
  <si>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</si>
  <si>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</si>
  <si>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</si>
  <si>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</si>
  <si>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</si>
  <si>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</si>
  <si>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</si>
  <si>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</si>
  <si>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</si>
  <si>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</si>
  <si>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</si>
  <si>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</si>
  <si>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</si>
  <si>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</si>
  <si>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</si>
  <si>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</si>
  <si>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</si>
  <si>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</si>
  <si>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</si>
  <si>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</si>
  <si>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</si>
  <si>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</si>
  <si>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</si>
  <si>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</si>
  <si>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</si>
  <si>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</si>
  <si>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</si>
  <si>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</si>
  <si>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</si>
  <si>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</si>
  <si>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</si>
  <si>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</si>
  <si>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</si>
  <si>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</si>
  <si>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</si>
  <si>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</si>
  <si>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</si>
  <si>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</si>
  <si>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</si>
  <si>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</si>
  <si>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</si>
  <si>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</si>
  <si>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</si>
  <si>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</si>
  <si>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</si>
  <si>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</si>
  <si>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</si>
  <si>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</si>
  <si>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</si>
  <si>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</si>
  <si>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</si>
  <si>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</si>
  <si>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</si>
  <si>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</si>
  <si>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</si>
  <si>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</si>
  <si>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</si>
  <si>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</si>
  <si>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</si>
  <si>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</si>
  <si>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</si>
  <si>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</si>
  <si>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</si>
  <si>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</si>
  <si>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</si>
  <si>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</si>
  <si>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</si>
  <si>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</si>
  <si>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</si>
  <si>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</si>
  <si>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</si>
  <si>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</si>
  <si>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</si>
  <si>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</si>
  <si>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</si>
  <si>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</si>
  <si>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</si>
  <si>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</si>
  <si>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</si>
  <si>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</si>
  <si>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</si>
  <si>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</si>
  <si>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</si>
  <si>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</si>
  <si>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</si>
  <si>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</si>
  <si>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</si>
  <si>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</si>
  <si>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</si>
  <si>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</si>
  <si>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</si>
  <si>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</si>
  <si>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</si>
  <si>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</si>
  <si>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</si>
  <si>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</si>
  <si>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</si>
  <si>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</si>
  <si>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</si>
  <si>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</si>
  <si>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</si>
  <si>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</si>
  <si>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</si>
  <si>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</si>
  <si>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</si>
  <si>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</si>
  <si>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</si>
  <si>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</si>
  <si>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</si>
  <si>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</si>
  <si>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</si>
  <si>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</si>
  <si>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</si>
  <si>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</si>
  <si>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</si>
  <si>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</si>
  <si>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</si>
  <si>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</si>
  <si>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</si>
  <si>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</si>
  <si>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</si>
  <si>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</si>
  <si>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</si>
  <si>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</si>
  <si>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</si>
  <si>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</si>
  <si>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</si>
  <si>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</si>
  <si>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</si>
  <si>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</si>
  <si>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</si>
  <si>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</si>
  <si>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</si>
  <si>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</si>
  <si>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</si>
  <si>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</si>
  <si>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</si>
  <si>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</si>
  <si>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</si>
  <si>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</si>
  <si>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</si>
  <si>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</si>
  <si>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</si>
  <si>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</si>
  <si>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</si>
  <si>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</si>
  <si>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</si>
  <si>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</si>
  <si>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</si>
  <si>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</si>
  <si>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</si>
  <si>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</si>
  <si>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</si>
  <si>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</si>
  <si>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</si>
  <si>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</si>
  <si>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</si>
  <si>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</si>
  <si>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</si>
  <si>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</si>
  <si>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</si>
  <si>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</si>
  <si>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</si>
  <si>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</si>
  <si>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</si>
  <si>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</si>
  <si>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</si>
  <si>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</si>
  <si>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</si>
  <si>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</si>
  <si>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</si>
  <si>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</si>
  <si>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</si>
  <si>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</si>
  <si>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</si>
  <si>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</si>
  <si>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</si>
  <si>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</si>
  <si>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</si>
  <si>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</si>
  <si>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</si>
  <si>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</si>
  <si>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</si>
  <si>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</si>
  <si>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</si>
  <si>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</si>
  <si>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</si>
  <si>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</si>
  <si>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</si>
  <si>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</si>
  <si>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</si>
  <si>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</si>
  <si>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</si>
  <si>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</si>
  <si>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</si>
  <si>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</si>
  <si>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</si>
  <si>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</si>
  <si>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</si>
  <si>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</si>
  <si>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</si>
  <si>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</si>
  <si>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</si>
  <si>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</si>
  <si>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</si>
  <si>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</si>
  <si>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</si>
  <si>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</si>
  <si>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</si>
  <si>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</si>
  <si>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</si>
  <si>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</si>
  <si>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</si>
  <si>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</si>
  <si>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</si>
  <si>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</si>
  <si>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</si>
  <si>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</si>
  <si>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</si>
  <si>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</si>
  <si>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</si>
  <si>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</si>
  <si>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</si>
  <si>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</si>
  <si>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</si>
  <si>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</si>
  <si>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</si>
  <si>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</si>
  <si>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</si>
  <si>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</si>
  <si>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</si>
  <si>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</si>
  <si>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</si>
  <si>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</si>
  <si>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</si>
  <si>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</si>
  <si>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</si>
  <si>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</si>
  <si>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</si>
  <si>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</si>
  <si>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</si>
  <si>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</si>
  <si>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</si>
  <si>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</si>
  <si>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</si>
  <si>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</si>
  <si>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</si>
  <si>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</si>
  <si>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</si>
  <si>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</si>
  <si>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</si>
  <si>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</si>
  <si>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</si>
  <si>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</si>
  <si>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</si>
  <si>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</si>
  <si>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</si>
  <si>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</si>
  <si>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</si>
  <si>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</si>
  <si>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</si>
  <si>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</si>
  <si>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</si>
  <si>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</si>
  <si>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</si>
  <si>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</si>
  <si>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</si>
  <si>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</si>
  <si>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</si>
  <si>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</si>
  <si>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</si>
  <si>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</si>
  <si>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</si>
  <si>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</si>
  <si>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</si>
  <si>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</si>
  <si>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</si>
  <si>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</si>
  <si>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</si>
  <si>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</si>
  <si>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</si>
  <si>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</si>
  <si>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</si>
  <si>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</si>
  <si>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</si>
  <si>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</si>
  <si>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</si>
  <si>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</si>
  <si>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</si>
  <si>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</si>
  <si>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</si>
  <si>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</si>
  <si>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</si>
  <si>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</si>
  <si>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</si>
  <si>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</si>
  <si>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</si>
  <si>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</si>
  <si>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</si>
  <si>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</si>
  <si>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</si>
  <si>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</si>
  <si>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</si>
  <si>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</si>
  <si>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</si>
  <si>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</si>
  <si>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</si>
  <si>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</si>
  <si>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</si>
  <si>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</si>
  <si>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</si>
  <si>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</si>
  <si>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</si>
  <si>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</si>
  <si>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</si>
  <si>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</si>
  <si>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</si>
  <si>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</si>
  <si>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</si>
  <si>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</si>
  <si>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</si>
  <si>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</si>
  <si>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</si>
  <si>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</si>
  <si>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</si>
  <si>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</si>
  <si>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</si>
  <si>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</si>
  <si>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</si>
  <si>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</si>
  <si>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</si>
  <si>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</si>
  <si>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</si>
  <si>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</si>
  <si>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</si>
  <si>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</si>
  <si>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</si>
  <si>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</si>
  <si>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</si>
  <si>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</si>
  <si>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</si>
  <si>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</si>
  <si>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</si>
  <si>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</si>
  <si>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</si>
  <si>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</si>
  <si>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</si>
  <si>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</si>
  <si>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</si>
  <si>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</si>
  <si>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</si>
  <si>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</si>
  <si>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</si>
  <si>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</si>
  <si>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</si>
  <si>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</si>
  <si>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</si>
  <si>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</si>
  <si>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</si>
  <si>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</si>
  <si>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</si>
  <si>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</si>
  <si>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</si>
  <si>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</si>
  <si>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</si>
  <si>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</si>
  <si>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</si>
  <si>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</si>
  <si>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</si>
  <si>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</si>
  <si>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</si>
  <si>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</si>
  <si>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</si>
  <si>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</si>
  <si>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</si>
  <si>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</si>
  <si>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</si>
  <si>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</si>
  <si>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</si>
  <si>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</si>
  <si>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</si>
  <si>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</si>
  <si>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</si>
  <si>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</si>
  <si>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</si>
  <si>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</si>
  <si>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</si>
  <si>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</si>
  <si>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</si>
  <si>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</si>
  <si>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</si>
  <si>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</si>
  <si>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</si>
  <si>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</si>
  <si>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</si>
  <si>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</si>
  <si>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</si>
  <si>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</si>
  <si>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</si>
  <si>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</si>
  <si>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</si>
  <si>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</si>
  <si>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</si>
  <si>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</si>
  <si>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</si>
  <si>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</si>
  <si>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</si>
  <si>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</si>
  <si>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</si>
  <si>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</si>
  <si>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</si>
  <si>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</si>
  <si>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</si>
  <si>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</si>
  <si>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</si>
  <si>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</si>
  <si>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</si>
  <si>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</si>
  <si>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</si>
  <si>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</si>
  <si>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</si>
  <si>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</si>
  <si>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</si>
  <si>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</si>
  <si>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</si>
  <si>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</si>
  <si>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</si>
  <si>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</si>
  <si>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</si>
  <si>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</si>
  <si>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</si>
  <si>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</si>
  <si>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</si>
  <si>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</si>
  <si>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</si>
  <si>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</si>
  <si>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</si>
  <si>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</si>
  <si>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</si>
  <si>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</si>
  <si>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</si>
  <si>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</si>
  <si>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</si>
  <si>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</si>
  <si>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</si>
  <si>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</si>
  <si>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</si>
  <si>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</si>
  <si>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</si>
  <si>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</si>
  <si>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</si>
  <si>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</si>
  <si>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</si>
  <si>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</si>
  <si>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</si>
  <si>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</si>
  <si>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</si>
  <si>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</si>
  <si>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</si>
  <si>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</si>
  <si>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</si>
  <si>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</si>
  <si>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</si>
  <si>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</si>
  <si>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</si>
  <si>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</si>
  <si>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</si>
  <si>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</si>
  <si>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</si>
  <si>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</si>
  <si>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</si>
  <si>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</si>
  <si>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</si>
  <si>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</si>
  <si>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</si>
  <si>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</si>
  <si>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</si>
  <si>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</si>
  <si>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</si>
  <si>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</si>
  <si>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</si>
  <si>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</si>
  <si>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</si>
  <si>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</si>
  <si>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</si>
  <si>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</si>
  <si>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</si>
  <si>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</si>
  <si>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</si>
  <si>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</si>
  <si>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</si>
  <si>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</si>
  <si>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</si>
  <si>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</si>
  <si>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</si>
  <si>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</si>
  <si>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</si>
  <si>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</si>
  <si>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</si>
  <si>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</si>
  <si>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</si>
  <si>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</si>
  <si>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</si>
  <si>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</si>
  <si>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</si>
  <si>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</si>
  <si>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</si>
  <si>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</si>
  <si>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</si>
  <si>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</si>
  <si>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</si>
  <si>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</si>
  <si>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</si>
  <si>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</si>
  <si>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</si>
  <si>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</si>
  <si>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</si>
  <si>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</si>
  <si>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</si>
  <si>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</si>
  <si>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</si>
  <si>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</si>
  <si>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</si>
  <si>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</si>
  <si>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</si>
  <si>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</si>
  <si>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</si>
  <si>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</si>
  <si>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</si>
  <si>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</si>
  <si>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</si>
  <si>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</si>
  <si>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</si>
  <si>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</si>
  <si>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</si>
  <si>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</si>
  <si>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</si>
  <si>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</si>
  <si>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</si>
  <si>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</si>
  <si>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</si>
  <si>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</si>
  <si>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</si>
  <si>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</si>
  <si>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</si>
  <si>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</si>
  <si>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</si>
  <si>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</si>
  <si>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</si>
  <si>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</si>
  <si>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</si>
  <si>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</si>
  <si>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</si>
  <si>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</si>
  <si>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</si>
  <si>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</si>
  <si>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</si>
  <si>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</si>
  <si>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</si>
  <si>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</si>
  <si>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</si>
  <si>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</si>
  <si>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</si>
  <si>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</si>
  <si>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</si>
  <si>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</si>
  <si>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</si>
  <si>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</si>
  <si>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</si>
  <si>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</si>
  <si>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</si>
  <si>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</si>
  <si>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</si>
  <si>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</si>
  <si>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</si>
  <si>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</si>
  <si>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</si>
  <si>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</si>
  <si>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</si>
  <si>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</si>
  <si>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</si>
  <si>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</si>
  <si>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</si>
  <si>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</si>
  <si>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</si>
  <si>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</si>
  <si>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</si>
  <si>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</si>
  <si>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</si>
  <si>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</si>
  <si>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</si>
  <si>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</si>
  <si>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</si>
  <si>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</si>
  <si>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</si>
  <si>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</si>
  <si>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</si>
  <si>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</si>
  <si>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</si>
  <si>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</si>
  <si>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</si>
  <si>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</si>
  <si>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</si>
  <si>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</si>
  <si>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</si>
  <si>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</si>
  <si>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</si>
  <si>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</si>
  <si>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</si>
  <si>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</si>
  <si>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</si>
  <si>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</si>
  <si>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</si>
  <si>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</si>
  <si>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</si>
  <si>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</si>
  <si>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</si>
  <si>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</si>
  <si>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</si>
  <si>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</si>
  <si>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</si>
  <si>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</si>
  <si>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</si>
  <si>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</si>
  <si>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</si>
  <si>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</si>
  <si>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</si>
  <si>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</si>
  <si>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</si>
  <si>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</si>
  <si>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</si>
  <si>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</si>
  <si>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</si>
  <si>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</si>
  <si>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</si>
  <si>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</si>
  <si>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</si>
  <si>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</si>
  <si>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</si>
  <si>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</si>
  <si>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</si>
  <si>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</si>
  <si>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</si>
  <si>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</si>
  <si>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</si>
  <si>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</si>
  <si>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</si>
  <si>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</si>
  <si>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</si>
  <si>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</si>
  <si>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</si>
  <si>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</si>
  <si>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</si>
  <si>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</si>
  <si>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</si>
  <si>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</si>
  <si>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</si>
  <si>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</si>
  <si>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</si>
  <si>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</si>
  <si>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</si>
  <si>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</si>
  <si>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</si>
  <si>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</si>
  <si>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</si>
  <si>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</si>
  <si>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</si>
  <si>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</si>
  <si>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</si>
  <si>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</si>
  <si>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</si>
  <si>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</si>
  <si>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</si>
  <si>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</si>
  <si>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</si>
  <si>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</si>
  <si>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</si>
  <si>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</si>
  <si>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</si>
  <si>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</si>
  <si>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</si>
  <si>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</si>
  <si>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</si>
  <si>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</si>
  <si>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</si>
  <si>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</si>
  <si>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</si>
  <si>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</si>
  <si>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</si>
  <si>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</si>
  <si>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</si>
  <si>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</si>
  <si>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</si>
  <si>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</si>
  <si>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</si>
  <si>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</si>
  <si>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</si>
  <si>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</si>
  <si>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</si>
  <si>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</si>
  <si>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</si>
  <si>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</si>
  <si>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</si>
  <si>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</si>
  <si>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</si>
  <si>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</si>
  <si>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</si>
  <si>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</si>
  <si>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</si>
  <si>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</si>
  <si>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</si>
  <si>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</si>
  <si>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</si>
  <si>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</si>
  <si>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</si>
  <si>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</si>
  <si>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</si>
  <si>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</si>
  <si>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</si>
  <si>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</si>
  <si>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</si>
  <si>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</si>
  <si>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</si>
  <si>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</si>
  <si>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</si>
  <si>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</si>
  <si>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</si>
  <si>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</si>
  <si>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</si>
  <si>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</si>
  <si>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</si>
  <si>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</si>
  <si>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</si>
  <si>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</si>
  <si>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</si>
  <si>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</si>
  <si>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</si>
  <si>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</si>
  <si>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</si>
  <si>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</si>
  <si>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</si>
  <si>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</si>
  <si>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</si>
  <si>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</si>
  <si>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</si>
  <si>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</si>
  <si>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</si>
  <si>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</si>
  <si>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</si>
  <si>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</si>
  <si>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</si>
  <si>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</si>
  <si>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</si>
  <si>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</si>
  <si>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</si>
  <si>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</si>
  <si>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</si>
  <si>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</si>
  <si>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</si>
  <si>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</si>
  <si>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</si>
  <si>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</si>
  <si>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</si>
  <si>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</si>
  <si>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</si>
  <si>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</si>
  <si>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</si>
  <si>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</si>
  <si>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</si>
  <si>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</si>
  <si>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</si>
  <si>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</si>
  <si>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</si>
  <si>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</si>
  <si>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</si>
  <si>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</si>
  <si>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</si>
  <si>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</si>
  <si>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</si>
  <si>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</si>
  <si>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</si>
  <si>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</si>
  <si>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</si>
  <si>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</si>
  <si>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</si>
  <si>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</si>
  <si>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</si>
  <si>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</si>
  <si>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</si>
  <si>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</si>
  <si>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</si>
  <si>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</si>
  <si>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</si>
  <si>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</si>
  <si>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</si>
  <si>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</si>
  <si>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</si>
  <si>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</si>
  <si>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</si>
  <si>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</si>
  <si>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</si>
  <si>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</si>
  <si>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</si>
  <si>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</si>
  <si>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</si>
  <si>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</si>
  <si>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</si>
  <si>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</si>
  <si>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</si>
  <si>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</si>
  <si>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</si>
  <si>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</si>
  <si>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</si>
  <si>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</si>
  <si>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</si>
  <si>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</si>
  <si>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</si>
  <si>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</si>
  <si>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</si>
  <si>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</si>
  <si>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</si>
  <si>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</si>
  <si>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</si>
  <si>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</si>
  <si>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</si>
  <si>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</si>
  <si>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</si>
  <si>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</si>
  <si>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</si>
  <si>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</si>
  <si>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</si>
  <si>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</si>
  <si>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</si>
  <si>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</si>
  <si>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</si>
  <si>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</si>
  <si>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</si>
  <si>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</si>
  <si>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</si>
  <si>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</si>
  <si>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</si>
  <si>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</si>
  <si>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</si>
  <si>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</si>
  <si>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</si>
  <si>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</si>
  <si>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</si>
  <si>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</si>
  <si>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</si>
  <si>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</si>
  <si>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</si>
  <si>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</si>
  <si>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</si>
  <si>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</si>
  <si>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</si>
  <si>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</si>
  <si>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</si>
  <si>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</si>
  <si>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</si>
  <si>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</si>
  <si>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</si>
  <si>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</si>
  <si>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</si>
  <si>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</si>
  <si>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</si>
  <si>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</si>
  <si>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</si>
  <si>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</si>
  <si>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</si>
  <si>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</si>
  <si>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</si>
  <si>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</si>
  <si>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</si>
  <si>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</si>
  <si>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</si>
  <si>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</si>
  <si>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</si>
  <si>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</si>
  <si>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</si>
  <si>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</si>
  <si>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</si>
  <si>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</si>
  <si>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</si>
  <si>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</si>
  <si>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</si>
  <si>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</si>
  <si>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</si>
  <si>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</si>
  <si>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</si>
  <si>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</si>
  <si>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</si>
  <si>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</si>
  <si>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</si>
  <si>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</si>
  <si>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</si>
  <si>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</si>
  <si>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</si>
  <si>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</si>
  <si>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</si>
  <si>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</si>
  <si>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</si>
  <si>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</si>
  <si>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</si>
  <si>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</si>
  <si>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</si>
  <si>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</si>
  <si>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</si>
  <si>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</si>
  <si>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</si>
  <si>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</si>
  <si>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</si>
  <si>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</si>
  <si>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</si>
  <si>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</si>
  <si>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</si>
  <si>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</si>
  <si>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</si>
  <si>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</si>
  <si>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</si>
  <si>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</si>
  <si>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</si>
  <si>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</si>
  <si>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</si>
  <si>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</si>
  <si>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</si>
  <si>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</si>
  <si>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</si>
  <si>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</si>
  <si>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</si>
  <si>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</si>
  <si>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</si>
  <si>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</si>
  <si>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</si>
  <si>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</si>
  <si>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</si>
  <si>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</si>
  <si>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</si>
  <si>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</si>
  <si>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</si>
  <si>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</si>
  <si>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</si>
  <si>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</si>
  <si>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</si>
  <si>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</si>
  <si>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</si>
  <si>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</si>
  <si>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</si>
  <si>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</si>
  <si>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</si>
  <si>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</si>
  <si>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</si>
  <si>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</si>
  <si>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</si>
  <si>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</si>
  <si>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</si>
  <si>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</si>
  <si>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</si>
  <si>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</si>
  <si>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</si>
  <si>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</si>
  <si>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</si>
  <si>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</si>
  <si>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</si>
  <si>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</si>
  <si>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</si>
  <si>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</si>
  <si>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</si>
  <si>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</si>
  <si>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</si>
  <si>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</si>
  <si>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</si>
  <si>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</si>
  <si>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</si>
  <si>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</si>
  <si>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</si>
  <si>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</si>
  <si>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</si>
  <si>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</si>
  <si>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</si>
  <si>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</si>
  <si>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</si>
  <si>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</si>
  <si>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</si>
  <si>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</si>
  <si>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</si>
  <si>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</si>
  <si>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</si>
  <si>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</si>
  <si>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</si>
  <si>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</si>
  <si>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</si>
  <si>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</si>
  <si>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</si>
  <si>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</si>
  <si>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</si>
  <si>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</si>
  <si>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</si>
  <si>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</si>
  <si>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</si>
  <si>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</si>
  <si>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</si>
  <si>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</si>
  <si>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</si>
  <si>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</si>
  <si>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</si>
  <si>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</si>
  <si>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</si>
  <si>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</si>
  <si>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</si>
  <si>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</si>
  <si>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</si>
  <si>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</si>
  <si>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</si>
  <si>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</si>
  <si>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</si>
  <si>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</si>
  <si>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</si>
  <si>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</si>
  <si>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</si>
  <si>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</si>
  <si>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</si>
  <si>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</si>
  <si>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</si>
  <si>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</si>
  <si>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</si>
  <si>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</si>
  <si>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</si>
  <si>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</si>
  <si>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</si>
  <si>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</si>
  <si>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</si>
  <si>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</si>
  <si>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</si>
  <si>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</si>
  <si>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</si>
  <si>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</si>
  <si>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</si>
  <si>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</si>
  <si>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</si>
  <si>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</si>
  <si>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</si>
  <si>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</si>
  <si>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</si>
  <si>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</si>
  <si>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</si>
  <si>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</si>
  <si>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</si>
  <si>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</si>
  <si>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</si>
  <si>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</si>
  <si>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</si>
  <si>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</si>
  <si>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</si>
  <si>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</si>
  <si>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</si>
  <si>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</si>
  <si>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</si>
  <si>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</si>
  <si>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</si>
  <si>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</si>
  <si>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</si>
  <si>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</si>
  <si>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</si>
  <si>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</si>
  <si>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</si>
  <si>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</si>
  <si>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</si>
  <si>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</si>
  <si>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</si>
  <si>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</si>
  <si>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</si>
  <si>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</si>
  <si>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</si>
  <si>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</si>
  <si>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</si>
  <si>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</si>
  <si>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</si>
  <si>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</si>
  <si>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</si>
  <si>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</si>
  <si>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</si>
  <si>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</si>
  <si>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</si>
  <si>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</si>
  <si>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</si>
  <si>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</si>
  <si>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</si>
  <si>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</si>
  <si>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</si>
  <si>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</si>
  <si>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</si>
  <si>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</si>
  <si>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</si>
  <si>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</si>
  <si>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</si>
  <si>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</si>
  <si>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</si>
  <si>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</si>
  <si>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</si>
  <si>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</si>
  <si>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</si>
  <si>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</si>
  <si>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</si>
  <si>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</si>
  <si>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</si>
  <si>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</si>
  <si>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</si>
  <si>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</si>
  <si>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</si>
  <si>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</si>
  <si>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</si>
  <si>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</si>
  <si>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</si>
  <si>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</si>
  <si>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</si>
  <si>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</si>
  <si>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</si>
  <si>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</si>
  <si>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</si>
  <si>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</si>
  <si>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</si>
  <si>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</si>
  <si>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</si>
  <si>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</si>
  <si>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</si>
  <si>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</si>
  <si>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</si>
  <si>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</si>
  <si>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</si>
  <si>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</si>
  <si>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</si>
  <si>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</si>
  <si>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</si>
  <si>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</si>
  <si>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</si>
  <si>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</si>
  <si>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</si>
  <si>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</si>
  <si>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</si>
  <si>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</si>
  <si>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</si>
  <si>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</si>
  <si>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</si>
  <si>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</si>
  <si>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</si>
  <si>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</si>
  <si>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</si>
  <si>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</si>
  <si>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</si>
  <si>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</si>
  <si>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</si>
  <si>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</si>
  <si>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</si>
  <si>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</si>
  <si>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</si>
  <si>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</si>
  <si>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</si>
  <si>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</si>
  <si>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</si>
  <si>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</si>
  <si>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</si>
  <si>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</si>
  <si>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</si>
  <si>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</si>
  <si>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</si>
  <si>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</si>
  <si>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</si>
  <si>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</si>
  <si>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</si>
  <si>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</si>
  <si>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</si>
  <si>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</si>
  <si>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</si>
  <si>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</si>
  <si>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</si>
  <si>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</si>
  <si>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</si>
  <si>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</si>
  <si>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</si>
  <si>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</si>
  <si>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</si>
  <si>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</si>
  <si>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</si>
  <si>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</si>
  <si>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</si>
  <si>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</si>
  <si>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</si>
  <si>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</si>
  <si>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</si>
  <si>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</si>
  <si>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</si>
  <si>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</si>
  <si>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</si>
  <si>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</si>
  <si>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</si>
  <si>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</si>
  <si>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</si>
  <si>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</si>
  <si>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</si>
  <si>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</si>
  <si>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</si>
  <si>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</si>
  <si>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</si>
  <si>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</si>
  <si>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</si>
  <si>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</si>
  <si>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</si>
  <si>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</si>
  <si>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</si>
  <si>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</si>
  <si>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</si>
  <si>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</si>
  <si>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</si>
  <si>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</si>
  <si>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</si>
  <si>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</si>
  <si>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</si>
  <si>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</si>
  <si>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</si>
  <si>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</si>
  <si>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</si>
  <si>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</si>
  <si>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</si>
  <si>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</si>
  <si>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</si>
  <si>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</si>
  <si>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</si>
  <si>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</si>
  <si>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</si>
  <si>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</si>
  <si>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</si>
  <si>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</si>
  <si>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</si>
  <si>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</si>
  <si>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</si>
  <si>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</si>
  <si>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</si>
  <si>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</si>
  <si>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</si>
  <si>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</si>
  <si>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</si>
  <si>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</si>
  <si>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</si>
  <si>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</si>
  <si>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</si>
  <si>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</si>
  <si>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</si>
  <si>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</si>
  <si>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</si>
  <si>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</si>
  <si>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</si>
  <si>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</si>
  <si>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</si>
  <si>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</si>
  <si>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</si>
  <si>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</si>
  <si>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</si>
  <si>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</si>
  <si>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</si>
  <si>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</si>
  <si>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</si>
  <si>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</si>
  <si>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</si>
  <si>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</si>
  <si>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</si>
  <si>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</si>
  <si>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</si>
  <si>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</si>
  <si>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</si>
  <si>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</si>
  <si>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</si>
  <si>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</si>
  <si>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</si>
  <si>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</si>
  <si>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</si>
  <si>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</si>
  <si>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</si>
  <si>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</si>
  <si>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</si>
  <si>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</si>
  <si>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</si>
  <si>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</si>
  <si>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</si>
  <si>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</si>
  <si>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</si>
  <si>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</si>
  <si>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</si>
  <si>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</si>
  <si>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</si>
  <si>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</si>
  <si>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</si>
  <si>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</si>
  <si>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</si>
  <si>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</si>
  <si>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</si>
  <si>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</si>
  <si>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</si>
  <si>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</si>
  <si>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</si>
  <si>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</si>
  <si>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</si>
  <si>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</si>
  <si>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</si>
  <si>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</si>
  <si>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</si>
  <si>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</si>
  <si>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</si>
  <si>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</si>
  <si>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</si>
  <si>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</si>
  <si>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</si>
  <si>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</si>
  <si>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</si>
  <si>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</si>
  <si>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</si>
  <si>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</si>
  <si>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</si>
  <si>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</si>
  <si>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</si>
  <si>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</si>
  <si>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</si>
  <si>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</si>
  <si>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</si>
  <si>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</si>
  <si>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</si>
  <si>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</si>
  <si>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</si>
  <si>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</si>
  <si>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</si>
  <si>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</si>
  <si>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</si>
  <si>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</si>
  <si>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</si>
  <si>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</si>
  <si>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</si>
  <si>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</si>
  <si>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</si>
  <si>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</si>
  <si>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</si>
  <si>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</si>
  <si>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</si>
  <si>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</si>
  <si>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</si>
  <si>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</si>
  <si>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</si>
  <si>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</si>
  <si>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</si>
  <si>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</si>
  <si>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</si>
  <si>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</si>
  <si>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</si>
  <si>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</si>
  <si>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</si>
  <si>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</si>
  <si>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</si>
  <si>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</si>
  <si>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</si>
  <si>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</si>
  <si>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</si>
  <si>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</si>
  <si>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</si>
  <si>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</si>
  <si>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</si>
  <si>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</si>
  <si>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</si>
  <si>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</si>
  <si>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</si>
  <si>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</si>
  <si>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</si>
  <si>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</si>
  <si>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</si>
  <si>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</si>
  <si>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</si>
  <si>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</si>
  <si>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</si>
  <si>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</si>
  <si>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</si>
  <si>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</si>
  <si>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</si>
  <si>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</si>
  <si>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</si>
  <si>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</si>
  <si>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</si>
  <si>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</si>
  <si>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</si>
  <si>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</si>
  <si>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</si>
  <si>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</si>
  <si>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</si>
  <si>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</si>
  <si>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</si>
  <si>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</si>
  <si>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</si>
  <si>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</si>
  <si>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</si>
  <si>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</si>
  <si>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</si>
  <si>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</si>
  <si>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</si>
  <si>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</si>
  <si>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</si>
  <si>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</si>
  <si>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</si>
  <si>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</si>
  <si>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</si>
  <si>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</si>
  <si>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</si>
  <si>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</si>
  <si>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</si>
  <si>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</si>
  <si>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</si>
  <si>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</si>
  <si>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</si>
  <si>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</si>
  <si>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</si>
  <si>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</si>
  <si>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</si>
  <si>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</si>
  <si>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</si>
  <si>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</si>
  <si>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</si>
  <si>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</si>
  <si>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</si>
  <si>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</si>
  <si>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</si>
  <si>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</si>
  <si>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</si>
  <si>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</si>
  <si>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</si>
  <si>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</si>
  <si>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</si>
  <si>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</si>
  <si>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</si>
  <si>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</si>
  <si>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</si>
  <si>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</si>
  <si>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</si>
  <si>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</si>
  <si>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</si>
  <si>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</si>
  <si>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</si>
  <si>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</si>
  <si>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</si>
  <si>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</si>
  <si>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</si>
  <si>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</si>
  <si>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</si>
  <si>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</si>
  <si>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</si>
  <si>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</si>
  <si>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</si>
  <si>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</si>
  <si>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</si>
  <si>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</si>
  <si>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</si>
  <si>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</si>
  <si>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</si>
  <si>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</si>
  <si>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</si>
  <si>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</si>
  <si>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</si>
  <si>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</si>
  <si>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</si>
  <si>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</si>
  <si>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</si>
  <si>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</si>
  <si>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</si>
  <si>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</si>
  <si>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</si>
  <si>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</si>
  <si>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</si>
  <si>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</si>
  <si>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</si>
  <si>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</si>
  <si>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</si>
  <si>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</si>
  <si>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</si>
  <si>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</si>
  <si>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</si>
  <si>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</si>
  <si>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</si>
  <si>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</si>
  <si>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</si>
  <si>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</si>
  <si>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</si>
  <si>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</si>
  <si>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</si>
  <si>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</si>
  <si>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</si>
  <si>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</si>
  <si>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</si>
  <si>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</si>
  <si>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</si>
  <si>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</si>
  <si>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</si>
  <si>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</si>
  <si>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</si>
  <si>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</si>
  <si>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</si>
  <si>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</si>
  <si>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</si>
  <si>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</si>
  <si>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</si>
  <si>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</si>
  <si>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</si>
  <si>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</si>
  <si>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</si>
  <si>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</si>
  <si>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</si>
  <si>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</si>
  <si>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</si>
  <si>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</si>
  <si>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</si>
  <si>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</si>
  <si>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</si>
  <si>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</si>
  <si>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</si>
  <si>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</si>
  <si>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</si>
  <si>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</si>
  <si>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</si>
  <si>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</si>
  <si>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</si>
  <si>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</si>
  <si>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</si>
  <si>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</si>
  <si>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</si>
  <si>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</si>
  <si>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</si>
  <si>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</si>
  <si>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</si>
  <si>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</si>
  <si>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</si>
  <si>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</si>
  <si>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</si>
  <si>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</si>
  <si>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</si>
  <si>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</si>
  <si>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</si>
  <si>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</si>
  <si>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</si>
  <si>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</si>
  <si>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</si>
  <si>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</si>
  <si>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</si>
  <si>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</si>
  <si>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</si>
  <si>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</si>
  <si>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</si>
  <si>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</si>
  <si>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</si>
  <si>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</si>
  <si>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</si>
  <si>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</si>
  <si>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</si>
  <si>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</si>
  <si>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</si>
  <si>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</si>
  <si>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</si>
  <si>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</si>
  <si>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</si>
  <si>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</si>
  <si>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</si>
  <si>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</si>
  <si>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</si>
  <si>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</si>
  <si>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</si>
  <si>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</si>
  <si>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</si>
  <si>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</si>
  <si>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</si>
  <si>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</si>
  <si>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</si>
  <si>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</si>
  <si>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</si>
  <si>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</si>
  <si>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</si>
  <si>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</si>
  <si>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</si>
  <si>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</si>
  <si>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</si>
  <si>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</si>
  <si>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</si>
  <si>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</si>
  <si>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</si>
  <si>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</si>
  <si>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</si>
  <si>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</si>
  <si>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</si>
  <si>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</si>
  <si>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</si>
  <si>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</si>
  <si>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</si>
  <si>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</si>
  <si>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</si>
  <si>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</si>
  <si>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</si>
  <si>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</si>
  <si>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</si>
  <si>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</si>
  <si>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</si>
  <si>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</si>
  <si>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</si>
  <si>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</si>
  <si>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</si>
  <si>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</si>
  <si>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</si>
  <si>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</si>
  <si>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</si>
  <si>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</si>
  <si>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</si>
  <si>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</si>
  <si>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</si>
  <si>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</si>
  <si>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</si>
  <si>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</si>
  <si>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</si>
  <si>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</si>
  <si>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</si>
  <si>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</si>
  <si>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</si>
  <si>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</si>
  <si>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</si>
  <si>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</si>
  <si>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</si>
  <si>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</si>
  <si>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</si>
  <si>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</si>
  <si>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</si>
  <si>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</si>
  <si>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</si>
  <si>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</si>
  <si>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</si>
  <si>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</si>
  <si>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</si>
  <si>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</si>
  <si>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</si>
  <si>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</si>
  <si>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</si>
  <si>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</si>
  <si>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</si>
  <si>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</si>
  <si>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</si>
  <si>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</si>
  <si>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</si>
  <si>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</si>
  <si>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</si>
  <si>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</si>
  <si>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</si>
  <si>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</si>
  <si>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</si>
  <si>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</si>
  <si>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</si>
  <si>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</si>
  <si>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</si>
  <si>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</si>
  <si>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</si>
  <si>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</si>
  <si>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</si>
  <si>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</si>
  <si>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</si>
  <si>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</si>
  <si>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</si>
  <si>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</si>
  <si>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</si>
  <si>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</si>
  <si>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</si>
  <si>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</si>
  <si>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</si>
  <si>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</si>
  <si>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</si>
  <si>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</si>
  <si>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</si>
  <si>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</si>
  <si>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</si>
  <si>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</si>
  <si>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</si>
  <si>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</si>
  <si>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</si>
  <si>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</si>
  <si>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</si>
  <si>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</si>
  <si>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</si>
  <si>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</si>
  <si>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</si>
  <si>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</si>
  <si>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</si>
  <si>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</si>
  <si>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</si>
  <si>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</si>
  <si>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</si>
  <si>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</si>
  <si>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</si>
  <si>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</si>
  <si>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</si>
  <si>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</si>
  <si>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</si>
  <si>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</si>
  <si>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</si>
  <si>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</si>
  <si>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</si>
  <si>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</si>
  <si>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</si>
  <si>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</si>
  <si>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</si>
  <si>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</si>
  <si>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</si>
  <si>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</si>
  <si>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</si>
  <si>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</si>
  <si>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</si>
  <si>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</si>
  <si>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</si>
  <si>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</si>
  <si>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</si>
  <si>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</si>
  <si>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</si>
  <si>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</si>
  <si>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</si>
  <si>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</si>
  <si>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</si>
  <si>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</si>
  <si>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</si>
  <si>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</si>
  <si>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</si>
  <si>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</si>
  <si>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</si>
  <si>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</si>
  <si>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</si>
  <si>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</si>
  <si>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</si>
  <si>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</si>
  <si>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</si>
  <si>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</si>
  <si>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</si>
  <si>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</si>
  <si>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</si>
  <si>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</si>
  <si>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</si>
  <si>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</si>
  <si>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</si>
  <si>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</si>
  <si>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</si>
  <si>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</si>
  <si>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</si>
  <si>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</si>
  <si>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</si>
  <si>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</si>
  <si>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</si>
  <si>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</si>
  <si>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</si>
  <si>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</si>
  <si>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</si>
  <si>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</si>
  <si>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</si>
  <si>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</si>
  <si>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</si>
  <si>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</si>
  <si>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</si>
  <si>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</si>
  <si>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</si>
  <si>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</si>
  <si>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</si>
  <si>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</si>
  <si>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</si>
  <si>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</si>
  <si>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</si>
  <si>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</si>
  <si>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</si>
  <si>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</si>
  <si>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</si>
  <si>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</si>
  <si>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</si>
  <si>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</si>
  <si>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</si>
  <si>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</si>
  <si>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</si>
  <si>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</si>
  <si>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</si>
  <si>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</si>
  <si>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</si>
  <si>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</si>
  <si>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</si>
  <si>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</si>
  <si>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</si>
  <si>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</si>
  <si>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</si>
  <si>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</si>
  <si>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</si>
  <si>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</si>
  <si>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</si>
  <si>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</si>
  <si>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</si>
  <si>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</si>
  <si>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</si>
  <si>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</si>
  <si>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</si>
  <si>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</si>
  <si>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</si>
  <si>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</si>
  <si>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</si>
  <si>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</si>
  <si>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</si>
  <si>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</si>
  <si>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</si>
  <si>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</si>
  <si>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</si>
  <si>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</si>
  <si>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</si>
  <si>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</si>
  <si>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</si>
  <si>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</si>
  <si>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</si>
  <si>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</si>
  <si>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</si>
  <si>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</si>
  <si>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</si>
  <si>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</si>
  <si>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</si>
  <si>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</si>
  <si>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</si>
  <si>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</si>
  <si>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</si>
  <si>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</si>
  <si>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</si>
  <si>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</si>
  <si>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</si>
  <si>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</si>
  <si>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</si>
  <si>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</si>
  <si>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</si>
  <si>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</si>
  <si>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</si>
  <si>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</si>
  <si>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</si>
  <si>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</si>
  <si>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</si>
  <si>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</si>
  <si>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</si>
  <si>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</si>
  <si>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</si>
  <si>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</si>
  <si>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</si>
  <si>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</si>
  <si>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</si>
  <si>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</si>
  <si>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</si>
  <si>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</si>
  <si>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</si>
  <si>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</si>
  <si>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</si>
  <si>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</si>
  <si>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</si>
  <si>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</si>
  <si>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</si>
  <si>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</si>
  <si>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</si>
  <si>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</si>
  <si>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</si>
  <si>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</si>
  <si>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</si>
  <si>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</si>
  <si>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</si>
  <si>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</si>
  <si>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</si>
  <si>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</si>
  <si>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</si>
  <si>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</si>
  <si>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</si>
  <si>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</si>
  <si>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</si>
  <si>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</si>
  <si>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</si>
  <si>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</si>
  <si>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</si>
  <si>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</si>
  <si>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</si>
  <si>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</si>
  <si>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</si>
  <si>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</si>
  <si>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</si>
  <si>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</si>
  <si>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</si>
  <si>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</si>
  <si>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</si>
  <si>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</si>
  <si>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</si>
  <si>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</si>
  <si>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</si>
  <si>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</si>
  <si>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</si>
  <si>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</si>
  <si>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</si>
  <si>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</si>
  <si>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</si>
  <si>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</si>
  <si>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</si>
  <si>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</si>
  <si>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</si>
  <si>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</si>
  <si>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</si>
  <si>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</si>
  <si>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</si>
  <si>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</si>
  <si>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</si>
  <si>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</si>
  <si>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</si>
  <si>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</si>
  <si>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</si>
  <si>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</si>
  <si>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</si>
  <si>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</si>
  <si>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</si>
  <si>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</si>
  <si>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</si>
  <si>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</si>
  <si>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</si>
  <si>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</si>
  <si>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</si>
  <si>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</si>
  <si>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</si>
  <si>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</si>
  <si>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</si>
  <si>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</si>
  <si>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</si>
  <si>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</si>
  <si>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</si>
  <si>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</si>
  <si>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</si>
  <si>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</si>
  <si>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</si>
  <si>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</si>
  <si>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</si>
  <si>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</si>
  <si>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</si>
  <si>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</si>
  <si>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</si>
  <si>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</si>
  <si>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</si>
  <si>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</si>
  <si>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</si>
  <si>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</si>
  <si>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</si>
  <si>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</si>
  <si>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</si>
  <si>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</si>
  <si>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</si>
  <si>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</si>
  <si>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</si>
  <si>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</si>
  <si>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</si>
  <si>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</si>
  <si>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</si>
  <si>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</si>
  <si>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</si>
  <si>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</si>
  <si>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</si>
  <si>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</si>
  <si>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</si>
  <si>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</si>
  <si>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</si>
  <si>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</si>
  <si>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</si>
  <si>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</si>
  <si>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</si>
  <si>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</si>
  <si>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</si>
  <si>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</si>
  <si>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</si>
  <si>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</si>
  <si>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</si>
  <si>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</si>
  <si>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</si>
  <si>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</si>
  <si>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</si>
  <si>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</si>
  <si>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</si>
  <si>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</si>
  <si>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</si>
  <si>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</si>
  <si>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</si>
  <si>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</si>
  <si>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</si>
  <si>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</si>
  <si>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</si>
  <si>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</si>
  <si>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</si>
  <si>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</si>
  <si>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</si>
  <si>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</si>
  <si>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</si>
  <si>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</si>
  <si>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</si>
  <si>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</si>
  <si>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</si>
  <si>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</si>
  <si>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</si>
  <si>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</si>
  <si>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</si>
  <si>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</si>
  <si>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</si>
  <si>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</si>
  <si>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</si>
  <si>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</si>
  <si>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</si>
  <si>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</si>
  <si>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</si>
  <si>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</si>
  <si>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</si>
  <si>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</si>
  <si>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</si>
  <si>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</si>
  <si>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</si>
  <si>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</si>
  <si>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</si>
  <si>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</si>
  <si>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</si>
  <si>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</si>
  <si>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</si>
  <si>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</si>
  <si>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</si>
  <si>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</si>
  <si>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</si>
  <si>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</si>
  <si>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</si>
  <si>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</si>
  <si>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</si>
  <si>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</si>
  <si>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</si>
  <si>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</si>
  <si>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</si>
  <si>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</si>
  <si>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</si>
  <si>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</si>
  <si>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</si>
  <si>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</si>
  <si>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</si>
  <si>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</si>
  <si>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</si>
  <si>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</si>
  <si>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</si>
  <si>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</si>
  <si>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</si>
  <si>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</si>
  <si>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</si>
  <si>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</si>
  <si>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</si>
  <si>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</si>
  <si>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</si>
  <si>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</si>
  <si>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</si>
  <si>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</si>
  <si>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</si>
  <si>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</si>
  <si>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</si>
  <si>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</si>
  <si>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</si>
  <si>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</si>
  <si>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</si>
  <si>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</si>
  <si>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</si>
  <si>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</si>
  <si>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</si>
  <si>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</si>
  <si>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</si>
  <si>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</si>
  <si>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</si>
  <si>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</si>
  <si>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</si>
  <si>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</si>
  <si>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</si>
  <si>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</si>
  <si>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</si>
  <si>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</si>
  <si>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</si>
  <si>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</si>
  <si>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</si>
  <si>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</si>
  <si>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</si>
  <si>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</si>
  <si>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</si>
  <si>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</si>
  <si>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</si>
  <si>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</si>
  <si>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</si>
  <si>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</si>
  <si>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</si>
  <si>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</si>
  <si>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</si>
  <si>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</si>
  <si>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</si>
  <si>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</si>
  <si>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</si>
  <si>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</si>
  <si>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</si>
  <si>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</si>
  <si>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</si>
  <si>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</si>
  <si>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</si>
  <si>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</si>
  <si>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</si>
  <si>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</si>
  <si>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</si>
  <si>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</si>
  <si>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</si>
  <si>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</si>
  <si>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</si>
  <si>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</si>
  <si>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</si>
  <si>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</si>
  <si>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</si>
  <si>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</si>
  <si>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</si>
  <si>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</si>
  <si>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</si>
  <si>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</si>
  <si>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</si>
  <si>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</si>
  <si>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</si>
  <si>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</si>
  <si>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</si>
  <si>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</si>
  <si>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</si>
  <si>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</si>
  <si>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</si>
  <si>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</si>
  <si>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</si>
  <si>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</si>
  <si>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</si>
  <si>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</si>
  <si>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</si>
  <si>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</si>
  <si>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</si>
  <si>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</si>
  <si>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</si>
  <si>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</si>
  <si>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</si>
  <si>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</si>
  <si>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</si>
  <si>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</si>
  <si>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</si>
  <si>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</si>
  <si>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</si>
  <si>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</si>
  <si>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</si>
  <si>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</si>
  <si>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</si>
  <si>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</si>
  <si>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</si>
  <si>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</si>
  <si>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</si>
  <si>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</si>
  <si>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</si>
  <si>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</si>
  <si>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</si>
  <si>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</si>
  <si>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</si>
  <si>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</si>
  <si>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</si>
  <si>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</si>
  <si>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</si>
  <si>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</si>
  <si>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</si>
  <si>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</si>
  <si>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</si>
  <si>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</si>
  <si>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</si>
  <si>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</si>
  <si>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</si>
  <si>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</si>
  <si>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</si>
  <si>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</si>
  <si>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</si>
  <si>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</si>
  <si>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</si>
  <si>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</si>
  <si>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</si>
  <si>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</si>
  <si>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</si>
  <si>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Град Пожаревац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</si>
</sst>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960</c:v>
                </c:pt>
                <c:pt idx="1">
                  <c:v>1239</c:v>
                </c:pt>
                <c:pt idx="2">
                  <c:v>1406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1043</c:v>
                </c:pt>
                <c:pt idx="1">
                  <c:v>1277</c:v>
                </c:pt>
                <c:pt idx="2">
                  <c:v>1446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843456"/>
        <c:axId val="117844992"/>
      </c:barChart>
      <c:catAx>
        <c:axId val="11784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844992"/>
        <c:crosses val="autoZero"/>
        <c:auto val="1"/>
        <c:lblAlgn val="ctr"/>
        <c:lblOffset val="100"/>
        <c:noMultiLvlLbl val="0"/>
      </c:catAx>
      <c:valAx>
        <c:axId val="117844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84345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4231</c:v>
                </c:pt>
                <c:pt idx="1">
                  <c:v>4115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716736"/>
        <c:axId val="121718272"/>
      </c:barChart>
      <c:catAx>
        <c:axId val="121716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1718272"/>
        <c:crosses val="autoZero"/>
        <c:auto val="1"/>
        <c:lblAlgn val="ctr"/>
        <c:lblOffset val="100"/>
        <c:noMultiLvlLbl val="0"/>
      </c:catAx>
      <c:valAx>
        <c:axId val="121718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716736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789</c:v>
                </c:pt>
                <c:pt idx="1">
                  <c:v>725</c:v>
                </c:pt>
                <c:pt idx="2">
                  <c:v>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735040"/>
        <c:axId val="121736576"/>
      </c:barChart>
      <c:catAx>
        <c:axId val="121735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736576"/>
        <c:crosses val="autoZero"/>
        <c:auto val="1"/>
        <c:lblAlgn val="ctr"/>
        <c:lblOffset val="100"/>
        <c:noMultiLvlLbl val="0"/>
      </c:catAx>
      <c:valAx>
        <c:axId val="121736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735040"/>
        <c:crosses val="autoZero"/>
        <c:crossBetween val="between"/>
        <c:majorUnit val="2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43</c:v>
                </c:pt>
                <c:pt idx="1">
                  <c:v>48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760000"/>
        <c:axId val="121896960"/>
      </c:barChart>
      <c:catAx>
        <c:axId val="1217600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896960"/>
        <c:crosses val="autoZero"/>
        <c:auto val="1"/>
        <c:lblAlgn val="ctr"/>
        <c:lblOffset val="100"/>
        <c:noMultiLvlLbl val="0"/>
      </c:catAx>
      <c:valAx>
        <c:axId val="1218969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21760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201</c:v>
                </c:pt>
                <c:pt idx="1">
                  <c:v>208</c:v>
                </c:pt>
                <c:pt idx="2">
                  <c:v>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917824"/>
        <c:axId val="121919360"/>
      </c:barChart>
      <c:catAx>
        <c:axId val="121917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919360"/>
        <c:crosses val="autoZero"/>
        <c:auto val="1"/>
        <c:lblAlgn val="ctr"/>
        <c:lblOffset val="100"/>
        <c:noMultiLvlLbl val="0"/>
      </c:catAx>
      <c:valAx>
        <c:axId val="121919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917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146</c:v>
                </c:pt>
                <c:pt idx="1">
                  <c:v>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942016"/>
        <c:axId val="121943552"/>
      </c:barChart>
      <c:catAx>
        <c:axId val="1219420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943552"/>
        <c:crosses val="autoZero"/>
        <c:auto val="1"/>
        <c:lblAlgn val="ctr"/>
        <c:lblOffset val="100"/>
        <c:noMultiLvlLbl val="0"/>
      </c:catAx>
      <c:valAx>
        <c:axId val="1219435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9420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159.18799999999999</c:v>
                </c:pt>
                <c:pt idx="1">
                  <c:v>159.18799999999999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974144"/>
        <c:axId val="121984128"/>
      </c:barChart>
      <c:catAx>
        <c:axId val="1219741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984128"/>
        <c:crosses val="autoZero"/>
        <c:auto val="1"/>
        <c:lblAlgn val="ctr"/>
        <c:lblOffset val="100"/>
        <c:noMultiLvlLbl val="0"/>
      </c:catAx>
      <c:valAx>
        <c:axId val="1219841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9741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25356</c:v>
                </c:pt>
                <c:pt idx="1">
                  <c:v>25789</c:v>
                </c:pt>
                <c:pt idx="2">
                  <c:v>25898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000896"/>
        <c:axId val="122002432"/>
      </c:barChart>
      <c:catAx>
        <c:axId val="12200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002432"/>
        <c:crosses val="autoZero"/>
        <c:auto val="1"/>
        <c:lblAlgn val="ctr"/>
        <c:lblOffset val="100"/>
        <c:noMultiLvlLbl val="0"/>
      </c:catAx>
      <c:valAx>
        <c:axId val="122002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0008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015104"/>
        <c:axId val="122025088"/>
      </c:barChart>
      <c:catAx>
        <c:axId val="122015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025088"/>
        <c:crosses val="autoZero"/>
        <c:auto val="1"/>
        <c:lblAlgn val="ctr"/>
        <c:lblOffset val="100"/>
        <c:noMultiLvlLbl val="0"/>
      </c:catAx>
      <c:valAx>
        <c:axId val="12202508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01510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16.399999999999999</c:v>
                </c:pt>
                <c:pt idx="1">
                  <c:v>32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254848"/>
        <c:axId val="122256384"/>
      </c:barChart>
      <c:catAx>
        <c:axId val="122254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256384"/>
        <c:crosses val="autoZero"/>
        <c:auto val="1"/>
        <c:lblAlgn val="ctr"/>
        <c:lblOffset val="100"/>
        <c:noMultiLvlLbl val="0"/>
      </c:catAx>
      <c:valAx>
        <c:axId val="122256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254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17.474699075082402</c:v>
                </c:pt>
                <c:pt idx="1">
                  <c:v>60.624936475439597</c:v>
                </c:pt>
                <c:pt idx="2">
                  <c:v>21.900364449478012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200</c:v>
                </c:pt>
                <c:pt idx="1">
                  <c:v>282</c:v>
                </c:pt>
                <c:pt idx="2">
                  <c:v>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45</c:v>
                </c:pt>
                <c:pt idx="1">
                  <c:v>25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865856"/>
        <c:axId val="117867648"/>
      </c:barChart>
      <c:catAx>
        <c:axId val="117865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867648"/>
        <c:crosses val="autoZero"/>
        <c:auto val="1"/>
        <c:lblAlgn val="ctr"/>
        <c:lblOffset val="100"/>
        <c:noMultiLvlLbl val="0"/>
      </c:catAx>
      <c:valAx>
        <c:axId val="117867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86585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71</c:v>
                </c:pt>
                <c:pt idx="1">
                  <c:v>68</c:v>
                </c:pt>
                <c:pt idx="2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10</c:v>
                </c:pt>
                <c:pt idx="1">
                  <c:v>10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2336000"/>
        <c:axId val="122337536"/>
      </c:barChart>
      <c:catAx>
        <c:axId val="122336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337536"/>
        <c:crosses val="autoZero"/>
        <c:auto val="1"/>
        <c:lblAlgn val="ctr"/>
        <c:lblOffset val="100"/>
        <c:noMultiLvlLbl val="0"/>
      </c:catAx>
      <c:valAx>
        <c:axId val="122337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23360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3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3</c:v>
                </c:pt>
                <c:pt idx="1">
                  <c:v>4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2381440"/>
        <c:axId val="122382976"/>
      </c:barChart>
      <c:catAx>
        <c:axId val="122381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382976"/>
        <c:crosses val="autoZero"/>
        <c:auto val="1"/>
        <c:lblAlgn val="ctr"/>
        <c:lblOffset val="100"/>
        <c:noMultiLvlLbl val="0"/>
      </c:catAx>
      <c:valAx>
        <c:axId val="122382976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2381440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82</c:v>
                </c:pt>
                <c:pt idx="1">
                  <c:v>84.1</c:v>
                </c:pt>
                <c:pt idx="2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86.9</c:v>
                </c:pt>
                <c:pt idx="1">
                  <c:v>82</c:v>
                </c:pt>
                <c:pt idx="2">
                  <c:v>87.5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418688"/>
        <c:axId val="122420224"/>
      </c:barChart>
      <c:catAx>
        <c:axId val="122418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420224"/>
        <c:crosses val="autoZero"/>
        <c:auto val="1"/>
        <c:lblAlgn val="ctr"/>
        <c:lblOffset val="100"/>
        <c:noMultiLvlLbl val="0"/>
      </c:catAx>
      <c:valAx>
        <c:axId val="1224202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41868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997</c:v>
                </c:pt>
                <c:pt idx="1">
                  <c:v>858</c:v>
                </c:pt>
                <c:pt idx="2">
                  <c:v>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445824"/>
        <c:axId val="122447360"/>
      </c:barChart>
      <c:catAx>
        <c:axId val="122445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447360"/>
        <c:crosses val="autoZero"/>
        <c:auto val="1"/>
        <c:lblAlgn val="ctr"/>
        <c:lblOffset val="100"/>
        <c:noMultiLvlLbl val="0"/>
      </c:catAx>
      <c:valAx>
        <c:axId val="122447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445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26</c:v>
                </c:pt>
                <c:pt idx="1">
                  <c:v>42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50</c:v>
                </c:pt>
                <c:pt idx="1">
                  <c:v>34</c:v>
                </c:pt>
                <c:pt idx="2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814464"/>
        <c:axId val="122816000"/>
      </c:barChart>
      <c:catAx>
        <c:axId val="122814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816000"/>
        <c:crosses val="autoZero"/>
        <c:auto val="1"/>
        <c:lblAlgn val="ctr"/>
        <c:lblOffset val="100"/>
        <c:noMultiLvlLbl val="0"/>
      </c:catAx>
      <c:valAx>
        <c:axId val="122816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81446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131</c:v>
                </c:pt>
                <c:pt idx="1">
                  <c:v>135</c:v>
                </c:pt>
                <c:pt idx="2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199</c:v>
                </c:pt>
                <c:pt idx="1">
                  <c:v>231</c:v>
                </c:pt>
                <c:pt idx="2">
                  <c:v>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847616"/>
        <c:axId val="122849152"/>
      </c:barChart>
      <c:catAx>
        <c:axId val="122847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849152"/>
        <c:crosses val="autoZero"/>
        <c:auto val="1"/>
        <c:lblAlgn val="ctr"/>
        <c:lblOffset val="100"/>
        <c:noMultiLvlLbl val="0"/>
      </c:catAx>
      <c:valAx>
        <c:axId val="122849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8476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2.2346125364812477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2.2985000943793468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2.4378911297933819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2.6266498235832207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2.5453383862583672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2.6266498235832207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2.7355490700004355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3.1725980456215241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3.4905838451597915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3.6866024887107782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3.5544714030578906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3.3642607193158223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3.4731599657330374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4.0946116652872764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3.9276328207808806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2.1082894106372785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1.3982663239970379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1.0004210770861466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3021568"/>
        <c:axId val="123027456"/>
      </c:barChart>
      <c:catAx>
        <c:axId val="12302156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3027456"/>
        <c:crosses val="autoZero"/>
        <c:auto val="1"/>
        <c:lblAlgn val="ctr"/>
        <c:lblOffset val="100"/>
        <c:noMultiLvlLbl val="0"/>
      </c:catAx>
      <c:valAx>
        <c:axId val="12302745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302156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2.3609356623252165</c:v>
                </c:pt>
                <c:pt idx="1">
                  <c:v>2.4349871498889226</c:v>
                </c:pt>
                <c:pt idx="2">
                  <c:v>2.4480550594589885</c:v>
                </c:pt>
                <c:pt idx="3">
                  <c:v>2.728289120239288</c:v>
                </c:pt>
                <c:pt idx="4">
                  <c:v>2.6731135020545658</c:v>
                </c:pt>
                <c:pt idx="5">
                  <c:v>3.0738627288699161</c:v>
                </c:pt>
                <c:pt idx="6">
                  <c:v>3.1711460556692947</c:v>
                </c:pt>
                <c:pt idx="7">
                  <c:v>3.5051037446820867</c:v>
                </c:pt>
                <c:pt idx="8">
                  <c:v>3.8027616848891408</c:v>
                </c:pt>
                <c:pt idx="9">
                  <c:v>3.8288975040292725</c:v>
                </c:pt>
                <c:pt idx="10">
                  <c:v>3.5399515035355953</c:v>
                </c:pt>
                <c:pt idx="11">
                  <c:v>3.1537221762425407</c:v>
                </c:pt>
                <c:pt idx="12">
                  <c:v>3.1319423269590976</c:v>
                </c:pt>
                <c:pt idx="13">
                  <c:v>3.5559233930101208</c:v>
                </c:pt>
                <c:pt idx="14">
                  <c:v>3.0332070102074891</c:v>
                </c:pt>
                <c:pt idx="15">
                  <c:v>1.4636058718473668</c:v>
                </c:pt>
                <c:pt idx="16">
                  <c:v>0.82037432300968471</c:v>
                </c:pt>
                <c:pt idx="17">
                  <c:v>0.49803255361472898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3043840"/>
        <c:axId val="123045376"/>
      </c:barChart>
      <c:catAx>
        <c:axId val="12304384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3045376"/>
        <c:crosses val="autoZero"/>
        <c:auto val="1"/>
        <c:lblAlgn val="ctr"/>
        <c:lblOffset val="100"/>
        <c:noMultiLvlLbl val="0"/>
      </c:catAx>
      <c:valAx>
        <c:axId val="12304537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304384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0.38898862956313585</c:v>
                </c:pt>
                <c:pt idx="1">
                  <c:v>0.30521642619311878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2.2807367511137708</c:v>
                </c:pt>
                <c:pt idx="1">
                  <c:v>1.2069922308546062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7.3741605159917549</c:v>
                </c:pt>
                <c:pt idx="1">
                  <c:v>4.0233074361820202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23.954385264977724</c:v>
                </c:pt>
                <c:pt idx="1">
                  <c:v>19.3222807991121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47.433339982711615</c:v>
                </c:pt>
                <c:pt idx="1">
                  <c:v>58.389983351831297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5.4990358401489461</c:v>
                </c:pt>
                <c:pt idx="1">
                  <c:v>5.3343507214206438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13.069353015493052</c:v>
                </c:pt>
                <c:pt idx="1">
                  <c:v>11.417869034406216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3126912"/>
        <c:axId val="123128448"/>
      </c:barChart>
      <c:catAx>
        <c:axId val="123126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128448"/>
        <c:crosses val="autoZero"/>
        <c:auto val="1"/>
        <c:lblAlgn val="ctr"/>
        <c:lblOffset val="100"/>
        <c:noMultiLvlLbl val="0"/>
      </c:catAx>
      <c:valAx>
        <c:axId val="1231284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12691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29.243965689208057</c:v>
                </c:pt>
                <c:pt idx="1">
                  <c:v>22.783712541620421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27.674712414389251</c:v>
                </c:pt>
                <c:pt idx="1">
                  <c:v>36.334628190898997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42.622514794866682</c:v>
                </c:pt>
                <c:pt idx="1">
                  <c:v>40.479328523862371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0.4588071015360064</c:v>
                </c:pt>
                <c:pt idx="1">
                  <c:v>0.40233074361820198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3323904"/>
        <c:axId val="123325440"/>
      </c:barChart>
      <c:catAx>
        <c:axId val="123323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325440"/>
        <c:crosses val="autoZero"/>
        <c:auto val="1"/>
        <c:lblAlgn val="ctr"/>
        <c:lblOffset val="100"/>
        <c:noMultiLvlLbl val="0"/>
      </c:catAx>
      <c:valAx>
        <c:axId val="1233254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32390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2179</c:v>
                </c:pt>
                <c:pt idx="1">
                  <c:v>1837</c:v>
                </c:pt>
                <c:pt idx="2">
                  <c:v>1764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1244</c:v>
                </c:pt>
                <c:pt idx="1">
                  <c:v>937</c:v>
                </c:pt>
                <c:pt idx="2">
                  <c:v>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887744"/>
        <c:axId val="117889280"/>
      </c:barChart>
      <c:catAx>
        <c:axId val="117887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889280"/>
        <c:crosses val="autoZero"/>
        <c:auto val="1"/>
        <c:lblAlgn val="ctr"/>
        <c:lblOffset val="100"/>
        <c:noMultiLvlLbl val="0"/>
      </c:catAx>
      <c:valAx>
        <c:axId val="117889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8877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10</c:v>
                </c:pt>
                <c:pt idx="1">
                  <c:v>16</c:v>
                </c:pt>
                <c:pt idx="2">
                  <c:v>74</c:v>
                </c:pt>
                <c:pt idx="3">
                  <c:v>115</c:v>
                </c:pt>
                <c:pt idx="4">
                  <c:v>112</c:v>
                </c:pt>
                <c:pt idx="5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10</c:v>
                </c:pt>
                <c:pt idx="1">
                  <c:v>11</c:v>
                </c:pt>
                <c:pt idx="2">
                  <c:v>48</c:v>
                </c:pt>
                <c:pt idx="3">
                  <c:v>67</c:v>
                </c:pt>
                <c:pt idx="4">
                  <c:v>42</c:v>
                </c:pt>
                <c:pt idx="5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3361152"/>
        <c:axId val="123362688"/>
      </c:barChart>
      <c:catAx>
        <c:axId val="1233611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362688"/>
        <c:crosses val="autoZero"/>
        <c:auto val="1"/>
        <c:lblAlgn val="ctr"/>
        <c:lblOffset val="100"/>
        <c:noMultiLvlLbl val="0"/>
      </c:catAx>
      <c:valAx>
        <c:axId val="1233626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3611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1.5</c:v>
                </c:pt>
                <c:pt idx="1">
                  <c:v>0.69</c:v>
                </c:pt>
                <c:pt idx="3">
                  <c:v>1.21</c:v>
                </c:pt>
                <c:pt idx="4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3407744"/>
        <c:axId val="123413632"/>
      </c:barChart>
      <c:catAx>
        <c:axId val="123407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413632"/>
        <c:crosses val="autoZero"/>
        <c:auto val="1"/>
        <c:lblAlgn val="ctr"/>
        <c:lblOffset val="100"/>
        <c:noMultiLvlLbl val="0"/>
      </c:catAx>
      <c:valAx>
        <c:axId val="12341363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40774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83.333333333333343</c:v>
                </c:pt>
                <c:pt idx="1">
                  <c:v>62.709060834405442</c:v>
                </c:pt>
                <c:pt idx="2">
                  <c:v>22.644435827840248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16.666666666666664</c:v>
                </c:pt>
                <c:pt idx="1">
                  <c:v>37.290939165594558</c:v>
                </c:pt>
                <c:pt idx="2">
                  <c:v>77.355564172159745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3469184"/>
        <c:axId val="123483264"/>
      </c:barChart>
      <c:catAx>
        <c:axId val="1234691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483264"/>
        <c:crosses val="autoZero"/>
        <c:auto val="1"/>
        <c:lblAlgn val="ctr"/>
        <c:lblOffset val="100"/>
        <c:noMultiLvlLbl val="0"/>
      </c:catAx>
      <c:valAx>
        <c:axId val="12348326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46918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285</c:v>
                </c:pt>
                <c:pt idx="1">
                  <c:v>273</c:v>
                </c:pt>
                <c:pt idx="2">
                  <c:v>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327</c:v>
                </c:pt>
                <c:pt idx="1">
                  <c:v>308</c:v>
                </c:pt>
                <c:pt idx="2">
                  <c:v>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523072"/>
        <c:axId val="123524608"/>
      </c:barChart>
      <c:catAx>
        <c:axId val="12352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524608"/>
        <c:crosses val="autoZero"/>
        <c:auto val="1"/>
        <c:lblAlgn val="ctr"/>
        <c:lblOffset val="100"/>
        <c:noMultiLvlLbl val="0"/>
      </c:catAx>
      <c:valAx>
        <c:axId val="123524608"/>
        <c:scaling>
          <c:orientation val="minMax"/>
          <c:max val="8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3523072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646</c:v>
                </c:pt>
                <c:pt idx="1">
                  <c:v>694</c:v>
                </c:pt>
                <c:pt idx="2">
                  <c:v>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724</c:v>
                </c:pt>
                <c:pt idx="1">
                  <c:v>725</c:v>
                </c:pt>
                <c:pt idx="2">
                  <c:v>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584896"/>
        <c:axId val="123586432"/>
      </c:barChart>
      <c:catAx>
        <c:axId val="123584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586432"/>
        <c:crosses val="autoZero"/>
        <c:auto val="1"/>
        <c:lblAlgn val="ctr"/>
        <c:lblOffset val="100"/>
        <c:noMultiLvlLbl val="0"/>
      </c:catAx>
      <c:valAx>
        <c:axId val="123586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358489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25.07734616706772</c:v>
                </c:pt>
                <c:pt idx="1">
                  <c:v>29.702408582185775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25.16328635269852</c:v>
                </c:pt>
                <c:pt idx="1">
                  <c:v>27.051420908762701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15.262976968030252</c:v>
                </c:pt>
                <c:pt idx="1">
                  <c:v>19.026251998555882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13.217600550017188</c:v>
                </c:pt>
                <c:pt idx="1">
                  <c:v>14.518541441023261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10.244070127191476</c:v>
                </c:pt>
                <c:pt idx="1">
                  <c:v>5.5185930166589303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11.034719834994844</c:v>
                </c:pt>
                <c:pt idx="1">
                  <c:v>4.1827840528134503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3782272"/>
        <c:axId val="123783808"/>
      </c:barChart>
      <c:catAx>
        <c:axId val="1237822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783808"/>
        <c:crosses val="autoZero"/>
        <c:auto val="1"/>
        <c:lblAlgn val="ctr"/>
        <c:lblOffset val="100"/>
        <c:noMultiLvlLbl val="0"/>
      </c:catAx>
      <c:valAx>
        <c:axId val="12378380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78227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53.01</c:v>
                </c:pt>
                <c:pt idx="1">
                  <c:v>38.71</c:v>
                </c:pt>
                <c:pt idx="2">
                  <c:v>6.36</c:v>
                </c:pt>
                <c:pt idx="3">
                  <c:v>1.4</c:v>
                </c:pt>
                <c:pt idx="4">
                  <c:v>0.53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56.5</c:v>
                </c:pt>
                <c:pt idx="1">
                  <c:v>34.42</c:v>
                </c:pt>
                <c:pt idx="2">
                  <c:v>6.85</c:v>
                </c:pt>
                <c:pt idx="3">
                  <c:v>1.61</c:v>
                </c:pt>
                <c:pt idx="4">
                  <c:v>0.61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3891072"/>
        <c:axId val="123901056"/>
      </c:barChart>
      <c:catAx>
        <c:axId val="12389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901056"/>
        <c:crosses val="autoZero"/>
        <c:auto val="1"/>
        <c:lblAlgn val="ctr"/>
        <c:lblOffset val="100"/>
        <c:noMultiLvlLbl val="0"/>
      </c:catAx>
      <c:valAx>
        <c:axId val="1239010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89107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66190</c:v>
                </c:pt>
                <c:pt idx="1">
                  <c:v>71193</c:v>
                </c:pt>
                <c:pt idx="2">
                  <c:v>80235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934592"/>
        <c:axId val="123936128"/>
      </c:barChart>
      <c:catAx>
        <c:axId val="12393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936128"/>
        <c:crosses val="autoZero"/>
        <c:auto val="1"/>
        <c:lblAlgn val="ctr"/>
        <c:lblOffset val="100"/>
        <c:noMultiLvlLbl val="0"/>
      </c:catAx>
      <c:valAx>
        <c:axId val="123936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934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10073</c:v>
                </c:pt>
                <c:pt idx="1">
                  <c:v>10412</c:v>
                </c:pt>
                <c:pt idx="2">
                  <c:v>10726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12853</c:v>
                </c:pt>
                <c:pt idx="1">
                  <c:v>13048</c:v>
                </c:pt>
                <c:pt idx="2">
                  <c:v>13238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975552"/>
        <c:axId val="123977088"/>
      </c:barChart>
      <c:catAx>
        <c:axId val="12397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977088"/>
        <c:crosses val="autoZero"/>
        <c:auto val="1"/>
        <c:lblAlgn val="ctr"/>
        <c:lblOffset val="100"/>
        <c:noMultiLvlLbl val="0"/>
      </c:catAx>
      <c:valAx>
        <c:axId val="123977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97555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28.8</c:v>
                </c:pt>
                <c:pt idx="1">
                  <c:v>16</c:v>
                </c:pt>
                <c:pt idx="2">
                  <c:v>0.6</c:v>
                </c:pt>
                <c:pt idx="3">
                  <c:v>54.6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25.4</c:v>
                </c:pt>
                <c:pt idx="1">
                  <c:v>54.1</c:v>
                </c:pt>
                <c:pt idx="2">
                  <c:v>20.5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86.52207591014718</c:v>
                </c:pt>
                <c:pt idx="1">
                  <c:v>93.999240410178516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13.477924089852827</c:v>
                </c:pt>
                <c:pt idx="1">
                  <c:v>6.000759589821496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4384768"/>
        <c:axId val="124386304"/>
      </c:barChart>
      <c:catAx>
        <c:axId val="1243847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386304"/>
        <c:crosses val="autoZero"/>
        <c:auto val="1"/>
        <c:lblAlgn val="ctr"/>
        <c:lblOffset val="100"/>
        <c:noMultiLvlLbl val="0"/>
      </c:catAx>
      <c:valAx>
        <c:axId val="12438630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384768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22.9</c:v>
                </c:pt>
                <c:pt idx="1">
                  <c:v>24</c:v>
                </c:pt>
                <c:pt idx="2">
                  <c:v>27.1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420096"/>
        <c:axId val="124421632"/>
      </c:barChart>
      <c:catAx>
        <c:axId val="124420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421632"/>
        <c:crosses val="autoZero"/>
        <c:auto val="1"/>
        <c:lblAlgn val="ctr"/>
        <c:lblOffset val="100"/>
        <c:noMultiLvlLbl val="0"/>
      </c:catAx>
      <c:valAx>
        <c:axId val="124421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4200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11.3</c:v>
                </c:pt>
                <c:pt idx="1">
                  <c:v>15.7</c:v>
                </c:pt>
                <c:pt idx="2">
                  <c:v>8.6999999999999993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471168"/>
        <c:axId val="124472704"/>
      </c:barChart>
      <c:catAx>
        <c:axId val="124471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472704"/>
        <c:crosses val="autoZero"/>
        <c:auto val="1"/>
        <c:lblAlgn val="ctr"/>
        <c:lblOffset val="100"/>
        <c:noMultiLvlLbl val="0"/>
      </c:catAx>
      <c:valAx>
        <c:axId val="124472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4711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3.51</c:v>
                </c:pt>
                <c:pt idx="1">
                  <c:v>3.66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3.06</c:v>
                </c:pt>
                <c:pt idx="1">
                  <c:v>3.25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4508032"/>
        <c:axId val="124509568"/>
      </c:barChart>
      <c:catAx>
        <c:axId val="12450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509568"/>
        <c:crosses val="autoZero"/>
        <c:auto val="1"/>
        <c:lblAlgn val="ctr"/>
        <c:lblOffset val="100"/>
        <c:noMultiLvlLbl val="0"/>
      </c:catAx>
      <c:valAx>
        <c:axId val="12450956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4508032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6765</c:v>
                </c:pt>
                <c:pt idx="1">
                  <c:v>6254</c:v>
                </c:pt>
                <c:pt idx="2">
                  <c:v>6917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921</c:v>
                </c:pt>
                <c:pt idx="1">
                  <c:v>1494</c:v>
                </c:pt>
                <c:pt idx="2">
                  <c:v>3645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741888"/>
        <c:axId val="124755968"/>
      </c:barChart>
      <c:catAx>
        <c:axId val="124741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755968"/>
        <c:crosses val="autoZero"/>
        <c:auto val="1"/>
        <c:lblAlgn val="ctr"/>
        <c:lblOffset val="100"/>
        <c:noMultiLvlLbl val="0"/>
      </c:catAx>
      <c:valAx>
        <c:axId val="1247559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4741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20841</c:v>
                </c:pt>
                <c:pt idx="1">
                  <c:v>19356</c:v>
                </c:pt>
                <c:pt idx="2">
                  <c:v>20439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2944</c:v>
                </c:pt>
                <c:pt idx="1">
                  <c:v>7148</c:v>
                </c:pt>
                <c:pt idx="2">
                  <c:v>12385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803712"/>
        <c:axId val="124817792"/>
      </c:barChart>
      <c:catAx>
        <c:axId val="1248037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817792"/>
        <c:crosses val="autoZero"/>
        <c:auto val="1"/>
        <c:lblAlgn val="ctr"/>
        <c:lblOffset val="100"/>
        <c:noMultiLvlLbl val="0"/>
      </c:catAx>
      <c:valAx>
        <c:axId val="12481779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48037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3.1</c:v>
                </c:pt>
                <c:pt idx="1">
                  <c:v>3.1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3.2</c:v>
                </c:pt>
                <c:pt idx="1">
                  <c:v>4.8</c:v>
                </c:pt>
                <c:pt idx="2">
                  <c:v>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5049856"/>
        <c:axId val="125063936"/>
      </c:barChart>
      <c:catAx>
        <c:axId val="1250498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063936"/>
        <c:crosses val="autoZero"/>
        <c:auto val="1"/>
        <c:lblAlgn val="ctr"/>
        <c:lblOffset val="100"/>
        <c:noMultiLvlLbl val="0"/>
      </c:catAx>
      <c:valAx>
        <c:axId val="12506393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50498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27.4</c:v>
                </c:pt>
                <c:pt idx="1">
                  <c:v>28.7</c:v>
                </c:pt>
                <c:pt idx="2">
                  <c:v>30.7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37.5</c:v>
                </c:pt>
                <c:pt idx="1">
                  <c:v>38.5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5095296"/>
        <c:axId val="125101184"/>
      </c:barChart>
      <c:catAx>
        <c:axId val="125095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101184"/>
        <c:crosses val="autoZero"/>
        <c:auto val="1"/>
        <c:lblAlgn val="ctr"/>
        <c:lblOffset val="100"/>
        <c:noMultiLvlLbl val="0"/>
      </c:catAx>
      <c:valAx>
        <c:axId val="1251011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09529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1711.64</c:v>
                </c:pt>
                <c:pt idx="1">
                  <c:v>1677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169024"/>
        <c:axId val="125392000"/>
      </c:barChart>
      <c:catAx>
        <c:axId val="125169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392000"/>
        <c:crosses val="autoZero"/>
        <c:auto val="1"/>
        <c:lblAlgn val="ctr"/>
        <c:lblOffset val="100"/>
        <c:noMultiLvlLbl val="0"/>
      </c:catAx>
      <c:valAx>
        <c:axId val="125392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169024"/>
        <c:crosses val="autoZero"/>
        <c:crossBetween val="between"/>
        <c:majorUnit val="3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60</c:v>
                </c:pt>
                <c:pt idx="1">
                  <c:v>60</c:v>
                </c:pt>
                <c:pt idx="2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38</c:v>
                </c:pt>
                <c:pt idx="1">
                  <c:v>37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636992"/>
        <c:axId val="125638528"/>
      </c:barChart>
      <c:catAx>
        <c:axId val="125636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638528"/>
        <c:crosses val="autoZero"/>
        <c:auto val="1"/>
        <c:lblAlgn val="ctr"/>
        <c:lblOffset val="100"/>
        <c:noMultiLvlLbl val="0"/>
      </c:catAx>
      <c:valAx>
        <c:axId val="125638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63699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25.2</c:v>
                </c:pt>
                <c:pt idx="1">
                  <c:v>25.9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56.1</c:v>
                </c:pt>
                <c:pt idx="1">
                  <c:v>50.1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18.8</c:v>
                </c:pt>
                <c:pt idx="1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8084352"/>
        <c:axId val="118085888"/>
      </c:barChart>
      <c:catAx>
        <c:axId val="118084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8085888"/>
        <c:crosses val="autoZero"/>
        <c:auto val="1"/>
        <c:lblAlgn val="ctr"/>
        <c:lblOffset val="100"/>
        <c:noMultiLvlLbl val="0"/>
      </c:catAx>
      <c:valAx>
        <c:axId val="1180858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08435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960</c:v>
                </c:pt>
                <c:pt idx="1">
                  <c:v>1239</c:v>
                </c:pt>
                <c:pt idx="2">
                  <c:v>1406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1043</c:v>
                </c:pt>
                <c:pt idx="1">
                  <c:v>1277</c:v>
                </c:pt>
                <c:pt idx="2">
                  <c:v>1446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876544"/>
        <c:axId val="128878080"/>
      </c:barChart>
      <c:catAx>
        <c:axId val="12887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878080"/>
        <c:crosses val="autoZero"/>
        <c:auto val="1"/>
        <c:lblAlgn val="ctr"/>
        <c:lblOffset val="100"/>
        <c:noMultiLvlLbl val="0"/>
      </c:catAx>
      <c:valAx>
        <c:axId val="128878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8765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200</c:v>
                </c:pt>
                <c:pt idx="1">
                  <c:v>282</c:v>
                </c:pt>
                <c:pt idx="2">
                  <c:v>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45</c:v>
                </c:pt>
                <c:pt idx="1">
                  <c:v>25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926080"/>
        <c:axId val="128927616"/>
      </c:barChart>
      <c:catAx>
        <c:axId val="12892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927616"/>
        <c:crosses val="autoZero"/>
        <c:auto val="1"/>
        <c:lblAlgn val="ctr"/>
        <c:lblOffset val="100"/>
        <c:noMultiLvlLbl val="0"/>
      </c:catAx>
      <c:valAx>
        <c:axId val="128927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9260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2179</c:v>
                </c:pt>
                <c:pt idx="1">
                  <c:v>1837</c:v>
                </c:pt>
                <c:pt idx="2">
                  <c:v>1764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1244</c:v>
                </c:pt>
                <c:pt idx="1">
                  <c:v>937</c:v>
                </c:pt>
                <c:pt idx="2">
                  <c:v>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959232"/>
        <c:axId val="128960768"/>
      </c:barChart>
      <c:catAx>
        <c:axId val="12895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960768"/>
        <c:crosses val="autoZero"/>
        <c:auto val="1"/>
        <c:lblAlgn val="ctr"/>
        <c:lblOffset val="100"/>
        <c:noMultiLvlLbl val="0"/>
      </c:catAx>
      <c:valAx>
        <c:axId val="128960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95923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25.4</c:v>
                </c:pt>
                <c:pt idx="1">
                  <c:v>54.1</c:v>
                </c:pt>
                <c:pt idx="2">
                  <c:v>20.5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25.2</c:v>
                </c:pt>
                <c:pt idx="1">
                  <c:v>25.9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56.1</c:v>
                </c:pt>
                <c:pt idx="1">
                  <c:v>50.1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18.8</c:v>
                </c:pt>
                <c:pt idx="1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29123456"/>
        <c:axId val="129124992"/>
      </c:barChart>
      <c:catAx>
        <c:axId val="129123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9124992"/>
        <c:crosses val="autoZero"/>
        <c:auto val="1"/>
        <c:lblAlgn val="ctr"/>
        <c:lblOffset val="100"/>
        <c:noMultiLvlLbl val="0"/>
      </c:catAx>
      <c:valAx>
        <c:axId val="1291249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912345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6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2</c:v>
                </c:pt>
                <c:pt idx="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29193472"/>
        <c:axId val="129195008"/>
      </c:barChart>
      <c:catAx>
        <c:axId val="129193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9195008"/>
        <c:crosses val="autoZero"/>
        <c:auto val="1"/>
        <c:lblAlgn val="ctr"/>
        <c:lblOffset val="100"/>
        <c:noMultiLvlLbl val="0"/>
      </c:catAx>
      <c:valAx>
        <c:axId val="129195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91934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375</c:v>
                </c:pt>
                <c:pt idx="1">
                  <c:v>1081</c:v>
                </c:pt>
                <c:pt idx="2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305</c:v>
                </c:pt>
                <c:pt idx="1">
                  <c:v>976</c:v>
                </c:pt>
                <c:pt idx="2">
                  <c:v>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235584"/>
        <c:axId val="129261952"/>
      </c:barChart>
      <c:catAx>
        <c:axId val="129235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9261952"/>
        <c:crosses val="autoZero"/>
        <c:auto val="1"/>
        <c:lblAlgn val="ctr"/>
        <c:lblOffset val="100"/>
        <c:noMultiLvlLbl val="0"/>
      </c:catAx>
      <c:valAx>
        <c:axId val="129261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2355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104</c:v>
                </c:pt>
                <c:pt idx="1">
                  <c:v>268</c:v>
                </c:pt>
                <c:pt idx="2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78</c:v>
                </c:pt>
                <c:pt idx="1">
                  <c:v>272</c:v>
                </c:pt>
                <c:pt idx="2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297408"/>
        <c:axId val="129401600"/>
      </c:barChart>
      <c:catAx>
        <c:axId val="129297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9401600"/>
        <c:crosses val="autoZero"/>
        <c:auto val="1"/>
        <c:lblAlgn val="ctr"/>
        <c:lblOffset val="100"/>
        <c:noMultiLvlLbl val="0"/>
      </c:catAx>
      <c:valAx>
        <c:axId val="129401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2974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4231</c:v>
                </c:pt>
                <c:pt idx="1">
                  <c:v>4115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9424384"/>
        <c:axId val="129508096"/>
      </c:barChart>
      <c:catAx>
        <c:axId val="129424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9508096"/>
        <c:crosses val="autoZero"/>
        <c:auto val="1"/>
        <c:lblAlgn val="ctr"/>
        <c:lblOffset val="100"/>
        <c:noMultiLvlLbl val="0"/>
      </c:catAx>
      <c:valAx>
        <c:axId val="129508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424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789</c:v>
                </c:pt>
                <c:pt idx="1">
                  <c:v>725</c:v>
                </c:pt>
                <c:pt idx="2">
                  <c:v>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9553536"/>
        <c:axId val="129555072"/>
      </c:barChart>
      <c:catAx>
        <c:axId val="129553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555072"/>
        <c:crosses val="autoZero"/>
        <c:auto val="1"/>
        <c:lblAlgn val="ctr"/>
        <c:lblOffset val="100"/>
        <c:noMultiLvlLbl val="0"/>
      </c:catAx>
      <c:valAx>
        <c:axId val="129555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5535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11.5</c:v>
                </c:pt>
                <c:pt idx="1">
                  <c:v>11.6</c:v>
                </c:pt>
                <c:pt idx="2">
                  <c:v>11.7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8.1999999999999993</c:v>
                </c:pt>
                <c:pt idx="1">
                  <c:v>14.1</c:v>
                </c:pt>
                <c:pt idx="2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80.400000000000006</c:v>
                </c:pt>
                <c:pt idx="1">
                  <c:v>74.3</c:v>
                </c:pt>
                <c:pt idx="2">
                  <c:v>74.400000000000006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18380800"/>
        <c:axId val="118394880"/>
      </c:barChart>
      <c:catAx>
        <c:axId val="11838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394880"/>
        <c:crosses val="autoZero"/>
        <c:auto val="1"/>
        <c:lblAlgn val="ctr"/>
        <c:lblOffset val="100"/>
        <c:noMultiLvlLbl val="0"/>
      </c:catAx>
      <c:valAx>
        <c:axId val="1183948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1838080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43</c:v>
                </c:pt>
                <c:pt idx="1">
                  <c:v>48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9791488"/>
        <c:axId val="129793024"/>
      </c:barChart>
      <c:catAx>
        <c:axId val="1297914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793024"/>
        <c:crosses val="autoZero"/>
        <c:auto val="1"/>
        <c:lblAlgn val="ctr"/>
        <c:lblOffset val="100"/>
        <c:noMultiLvlLbl val="0"/>
      </c:catAx>
      <c:valAx>
        <c:axId val="1297930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7914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146</c:v>
                </c:pt>
                <c:pt idx="1">
                  <c:v>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9852544"/>
        <c:axId val="129854080"/>
      </c:barChart>
      <c:catAx>
        <c:axId val="1298525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854080"/>
        <c:crosses val="autoZero"/>
        <c:auto val="1"/>
        <c:lblAlgn val="ctr"/>
        <c:lblOffset val="100"/>
        <c:noMultiLvlLbl val="0"/>
      </c:catAx>
      <c:valAx>
        <c:axId val="1298540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852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25356</c:v>
                </c:pt>
                <c:pt idx="1">
                  <c:v>25789</c:v>
                </c:pt>
                <c:pt idx="2">
                  <c:v>25898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9879040"/>
        <c:axId val="129897216"/>
      </c:barChart>
      <c:catAx>
        <c:axId val="12987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897216"/>
        <c:crosses val="autoZero"/>
        <c:auto val="1"/>
        <c:lblAlgn val="ctr"/>
        <c:lblOffset val="100"/>
        <c:noMultiLvlLbl val="0"/>
      </c:catAx>
      <c:valAx>
        <c:axId val="129897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879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17.474699075082402</c:v>
                </c:pt>
                <c:pt idx="1">
                  <c:v>60.624936475439597</c:v>
                </c:pt>
                <c:pt idx="2">
                  <c:v>21.900364449478012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71</c:v>
                </c:pt>
                <c:pt idx="1">
                  <c:v>68</c:v>
                </c:pt>
                <c:pt idx="2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10</c:v>
                </c:pt>
                <c:pt idx="1">
                  <c:v>10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0016000"/>
        <c:axId val="130017536"/>
      </c:barChart>
      <c:catAx>
        <c:axId val="130016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017536"/>
        <c:crosses val="autoZero"/>
        <c:auto val="1"/>
        <c:lblAlgn val="ctr"/>
        <c:lblOffset val="100"/>
        <c:noMultiLvlLbl val="0"/>
      </c:catAx>
      <c:valAx>
        <c:axId val="130017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00160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3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3</c:v>
                </c:pt>
                <c:pt idx="1">
                  <c:v>4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0081920"/>
        <c:axId val="130083456"/>
      </c:barChart>
      <c:catAx>
        <c:axId val="13008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083456"/>
        <c:crosses val="autoZero"/>
        <c:auto val="1"/>
        <c:lblAlgn val="ctr"/>
        <c:lblOffset val="100"/>
        <c:noMultiLvlLbl val="0"/>
      </c:catAx>
      <c:valAx>
        <c:axId val="130083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00819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82</c:v>
                </c:pt>
                <c:pt idx="1">
                  <c:v>84.1</c:v>
                </c:pt>
                <c:pt idx="2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86.9</c:v>
                </c:pt>
                <c:pt idx="1">
                  <c:v>82</c:v>
                </c:pt>
                <c:pt idx="2">
                  <c:v>87.5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0131456"/>
        <c:axId val="130132992"/>
      </c:barChart>
      <c:catAx>
        <c:axId val="130131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132992"/>
        <c:crosses val="autoZero"/>
        <c:auto val="1"/>
        <c:lblAlgn val="ctr"/>
        <c:lblOffset val="100"/>
        <c:noMultiLvlLbl val="0"/>
      </c:catAx>
      <c:valAx>
        <c:axId val="1301329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13145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997</c:v>
                </c:pt>
                <c:pt idx="1">
                  <c:v>858</c:v>
                </c:pt>
                <c:pt idx="2">
                  <c:v>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0273280"/>
        <c:axId val="130274816"/>
      </c:barChart>
      <c:catAx>
        <c:axId val="130273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274816"/>
        <c:crosses val="autoZero"/>
        <c:auto val="1"/>
        <c:lblAlgn val="ctr"/>
        <c:lblOffset val="100"/>
        <c:noMultiLvlLbl val="0"/>
      </c:catAx>
      <c:valAx>
        <c:axId val="130274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273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26</c:v>
                </c:pt>
                <c:pt idx="1">
                  <c:v>42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50</c:v>
                </c:pt>
                <c:pt idx="1">
                  <c:v>34</c:v>
                </c:pt>
                <c:pt idx="2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0371584"/>
        <c:axId val="130373120"/>
      </c:barChart>
      <c:catAx>
        <c:axId val="130371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373120"/>
        <c:crosses val="autoZero"/>
        <c:auto val="1"/>
        <c:lblAlgn val="ctr"/>
        <c:lblOffset val="100"/>
        <c:noMultiLvlLbl val="0"/>
      </c:catAx>
      <c:valAx>
        <c:axId val="130373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3715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131</c:v>
                </c:pt>
                <c:pt idx="1">
                  <c:v>135</c:v>
                </c:pt>
                <c:pt idx="2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199</c:v>
                </c:pt>
                <c:pt idx="1">
                  <c:v>231</c:v>
                </c:pt>
                <c:pt idx="2">
                  <c:v>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0429312"/>
        <c:axId val="130430848"/>
      </c:barChart>
      <c:catAx>
        <c:axId val="13042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430848"/>
        <c:crosses val="autoZero"/>
        <c:auto val="1"/>
        <c:lblAlgn val="ctr"/>
        <c:lblOffset val="100"/>
        <c:noMultiLvlLbl val="0"/>
      </c:catAx>
      <c:valAx>
        <c:axId val="130430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4293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6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2</c:v>
                </c:pt>
                <c:pt idx="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8405376"/>
        <c:axId val="118411264"/>
      </c:barChart>
      <c:catAx>
        <c:axId val="1184053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8411264"/>
        <c:crosses val="autoZero"/>
        <c:auto val="1"/>
        <c:lblAlgn val="ctr"/>
        <c:lblOffset val="100"/>
        <c:noMultiLvlLbl val="0"/>
      </c:catAx>
      <c:valAx>
        <c:axId val="118411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84053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2.2346125364812477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2.2985000943793468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2.4378911297933819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2.6266498235832207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2.5453383862583672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2.6266498235832207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2.7355490700004355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3.1725980456215241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3.4905838451597915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3.6866024887107782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3.5544714030578906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3.3642607193158223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3.4731599657330374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4.0946116652872764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3.9276328207808806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2.1082894106372785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1.3982663239970379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1.0004210770861466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0779392"/>
        <c:axId val="130793472"/>
      </c:barChart>
      <c:catAx>
        <c:axId val="13077939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30793472"/>
        <c:crosses val="autoZero"/>
        <c:auto val="1"/>
        <c:lblAlgn val="ctr"/>
        <c:lblOffset val="100"/>
        <c:noMultiLvlLbl val="0"/>
      </c:catAx>
      <c:valAx>
        <c:axId val="13079347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3077939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2.3609356623252165</c:v>
                </c:pt>
                <c:pt idx="1">
                  <c:v>2.4349871498889226</c:v>
                </c:pt>
                <c:pt idx="2">
                  <c:v>2.4480550594589885</c:v>
                </c:pt>
                <c:pt idx="3">
                  <c:v>2.728289120239288</c:v>
                </c:pt>
                <c:pt idx="4">
                  <c:v>2.6731135020545658</c:v>
                </c:pt>
                <c:pt idx="5">
                  <c:v>3.0738627288699161</c:v>
                </c:pt>
                <c:pt idx="6">
                  <c:v>3.1711460556692947</c:v>
                </c:pt>
                <c:pt idx="7">
                  <c:v>3.5051037446820867</c:v>
                </c:pt>
                <c:pt idx="8">
                  <c:v>3.8027616848891408</c:v>
                </c:pt>
                <c:pt idx="9">
                  <c:v>3.8288975040292725</c:v>
                </c:pt>
                <c:pt idx="10">
                  <c:v>3.5399515035355953</c:v>
                </c:pt>
                <c:pt idx="11">
                  <c:v>3.1537221762425407</c:v>
                </c:pt>
                <c:pt idx="12">
                  <c:v>3.1319423269590976</c:v>
                </c:pt>
                <c:pt idx="13">
                  <c:v>3.5559233930101208</c:v>
                </c:pt>
                <c:pt idx="14">
                  <c:v>3.0332070102074891</c:v>
                </c:pt>
                <c:pt idx="15">
                  <c:v>1.4636058718473668</c:v>
                </c:pt>
                <c:pt idx="16">
                  <c:v>0.82037432300968471</c:v>
                </c:pt>
                <c:pt idx="17">
                  <c:v>0.49803255361472898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0804736"/>
        <c:axId val="130818816"/>
      </c:barChart>
      <c:catAx>
        <c:axId val="13080473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30818816"/>
        <c:crosses val="autoZero"/>
        <c:auto val="1"/>
        <c:lblAlgn val="ctr"/>
        <c:lblOffset val="100"/>
        <c:noMultiLvlLbl val="0"/>
      </c:catAx>
      <c:valAx>
        <c:axId val="13081881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80473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0.38898862956313585</c:v>
                </c:pt>
                <c:pt idx="1">
                  <c:v>0.30521642619311878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2.2807367511137708</c:v>
                </c:pt>
                <c:pt idx="1">
                  <c:v>1.2069922308546062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7.3741605159917549</c:v>
                </c:pt>
                <c:pt idx="1">
                  <c:v>4.0233074361820202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23.954385264977724</c:v>
                </c:pt>
                <c:pt idx="1">
                  <c:v>19.3222807991121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47.433339982711615</c:v>
                </c:pt>
                <c:pt idx="1">
                  <c:v>58.389983351831297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5.4990358401489461</c:v>
                </c:pt>
                <c:pt idx="1">
                  <c:v>5.3343507214206438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13.069353015493052</c:v>
                </c:pt>
                <c:pt idx="1">
                  <c:v>11.417869034406216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0929792"/>
        <c:axId val="130931328"/>
      </c:barChart>
      <c:catAx>
        <c:axId val="130929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0931328"/>
        <c:crosses val="autoZero"/>
        <c:auto val="1"/>
        <c:lblAlgn val="ctr"/>
        <c:lblOffset val="100"/>
        <c:noMultiLvlLbl val="0"/>
      </c:catAx>
      <c:valAx>
        <c:axId val="1309313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092979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29.243965689208057</c:v>
                </c:pt>
                <c:pt idx="1">
                  <c:v>22.783712541620421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27.674712414389251</c:v>
                </c:pt>
                <c:pt idx="1">
                  <c:v>36.334628190898997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42.622514794866682</c:v>
                </c:pt>
                <c:pt idx="1">
                  <c:v>40.479328523862371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0.4588071015360064</c:v>
                </c:pt>
                <c:pt idx="1">
                  <c:v>0.40233074361820198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1094016"/>
        <c:axId val="131095552"/>
      </c:barChart>
      <c:catAx>
        <c:axId val="131094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1095552"/>
        <c:crosses val="autoZero"/>
        <c:auto val="1"/>
        <c:lblAlgn val="ctr"/>
        <c:lblOffset val="100"/>
        <c:noMultiLvlLbl val="0"/>
      </c:catAx>
      <c:valAx>
        <c:axId val="1310955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109401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10</c:v>
                </c:pt>
                <c:pt idx="1">
                  <c:v>16</c:v>
                </c:pt>
                <c:pt idx="2">
                  <c:v>74</c:v>
                </c:pt>
                <c:pt idx="3">
                  <c:v>115</c:v>
                </c:pt>
                <c:pt idx="4">
                  <c:v>112</c:v>
                </c:pt>
                <c:pt idx="5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10</c:v>
                </c:pt>
                <c:pt idx="1">
                  <c:v>11</c:v>
                </c:pt>
                <c:pt idx="2">
                  <c:v>48</c:v>
                </c:pt>
                <c:pt idx="3">
                  <c:v>67</c:v>
                </c:pt>
                <c:pt idx="4">
                  <c:v>42</c:v>
                </c:pt>
                <c:pt idx="5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31143552"/>
        <c:axId val="131145088"/>
      </c:barChart>
      <c:catAx>
        <c:axId val="1311435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145088"/>
        <c:crosses val="autoZero"/>
        <c:auto val="1"/>
        <c:lblAlgn val="ctr"/>
        <c:lblOffset val="100"/>
        <c:noMultiLvlLbl val="0"/>
      </c:catAx>
      <c:valAx>
        <c:axId val="1311450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1435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1.5</c:v>
                </c:pt>
                <c:pt idx="1">
                  <c:v>0.69</c:v>
                </c:pt>
                <c:pt idx="3">
                  <c:v>1.21</c:v>
                </c:pt>
                <c:pt idx="4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31181952"/>
        <c:axId val="131187840"/>
      </c:barChart>
      <c:catAx>
        <c:axId val="1311819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1187840"/>
        <c:crosses val="autoZero"/>
        <c:auto val="1"/>
        <c:lblAlgn val="ctr"/>
        <c:lblOffset val="100"/>
        <c:noMultiLvlLbl val="0"/>
      </c:catAx>
      <c:valAx>
        <c:axId val="131187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11819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83.333333333333343</c:v>
                </c:pt>
                <c:pt idx="1">
                  <c:v>62.709060834405442</c:v>
                </c:pt>
                <c:pt idx="2">
                  <c:v>22.644435827840248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16.666666666666664</c:v>
                </c:pt>
                <c:pt idx="1">
                  <c:v>37.290939165594558</c:v>
                </c:pt>
                <c:pt idx="2">
                  <c:v>77.355564172159745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2869504"/>
        <c:axId val="132883584"/>
      </c:barChart>
      <c:catAx>
        <c:axId val="1328695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883584"/>
        <c:crosses val="autoZero"/>
        <c:auto val="1"/>
        <c:lblAlgn val="ctr"/>
        <c:lblOffset val="100"/>
        <c:noMultiLvlLbl val="0"/>
      </c:catAx>
      <c:valAx>
        <c:axId val="13288358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86950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16.399999999999999</c:v>
                </c:pt>
                <c:pt idx="1">
                  <c:v>32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535040"/>
        <c:axId val="134536576"/>
      </c:barChart>
      <c:catAx>
        <c:axId val="134535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536576"/>
        <c:crosses val="autoZero"/>
        <c:auto val="1"/>
        <c:lblAlgn val="ctr"/>
        <c:lblOffset val="100"/>
        <c:noMultiLvlLbl val="0"/>
      </c:catAx>
      <c:valAx>
        <c:axId val="134536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535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285</c:v>
                </c:pt>
                <c:pt idx="1">
                  <c:v>273</c:v>
                </c:pt>
                <c:pt idx="2">
                  <c:v>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327</c:v>
                </c:pt>
                <c:pt idx="1">
                  <c:v>308</c:v>
                </c:pt>
                <c:pt idx="2">
                  <c:v>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739840"/>
        <c:axId val="134741376"/>
      </c:barChart>
      <c:catAx>
        <c:axId val="134739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741376"/>
        <c:crosses val="autoZero"/>
        <c:auto val="1"/>
        <c:lblAlgn val="ctr"/>
        <c:lblOffset val="100"/>
        <c:noMultiLvlLbl val="0"/>
      </c:catAx>
      <c:valAx>
        <c:axId val="134741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47398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646</c:v>
                </c:pt>
                <c:pt idx="1">
                  <c:v>694</c:v>
                </c:pt>
                <c:pt idx="2">
                  <c:v>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724</c:v>
                </c:pt>
                <c:pt idx="1">
                  <c:v>725</c:v>
                </c:pt>
                <c:pt idx="2">
                  <c:v>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7091328"/>
        <c:axId val="137117696"/>
      </c:barChart>
      <c:catAx>
        <c:axId val="13709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117696"/>
        <c:crosses val="autoZero"/>
        <c:auto val="1"/>
        <c:lblAlgn val="ctr"/>
        <c:lblOffset val="100"/>
        <c:noMultiLvlLbl val="0"/>
      </c:catAx>
      <c:valAx>
        <c:axId val="137117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70913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375</c:v>
                </c:pt>
                <c:pt idx="1">
                  <c:v>1081</c:v>
                </c:pt>
                <c:pt idx="2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305</c:v>
                </c:pt>
                <c:pt idx="1">
                  <c:v>976</c:v>
                </c:pt>
                <c:pt idx="2">
                  <c:v>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876992"/>
        <c:axId val="119886976"/>
      </c:barChart>
      <c:catAx>
        <c:axId val="119876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9886976"/>
        <c:crosses val="autoZero"/>
        <c:auto val="1"/>
        <c:lblAlgn val="ctr"/>
        <c:lblOffset val="100"/>
        <c:noMultiLvlLbl val="0"/>
      </c:catAx>
      <c:valAx>
        <c:axId val="119886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8769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25.07734616706772</c:v>
                </c:pt>
                <c:pt idx="1">
                  <c:v>29.702408582185775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25.16328635269852</c:v>
                </c:pt>
                <c:pt idx="1">
                  <c:v>27.051420908762701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15.262976968030252</c:v>
                </c:pt>
                <c:pt idx="1">
                  <c:v>19.026251998555882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13.217600550017188</c:v>
                </c:pt>
                <c:pt idx="1">
                  <c:v>14.518541441023261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10.244070127191476</c:v>
                </c:pt>
                <c:pt idx="1">
                  <c:v>5.5185930166589303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11.034719834994844</c:v>
                </c:pt>
                <c:pt idx="1">
                  <c:v>4.1827840528134503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37202304"/>
        <c:axId val="137240960"/>
      </c:barChart>
      <c:catAx>
        <c:axId val="1372023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7240960"/>
        <c:crosses val="autoZero"/>
        <c:auto val="1"/>
        <c:lblAlgn val="ctr"/>
        <c:lblOffset val="100"/>
        <c:noMultiLvlLbl val="0"/>
      </c:catAx>
      <c:valAx>
        <c:axId val="13724096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20230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53.01</c:v>
                </c:pt>
                <c:pt idx="1">
                  <c:v>38.71</c:v>
                </c:pt>
                <c:pt idx="2">
                  <c:v>6.36</c:v>
                </c:pt>
                <c:pt idx="3">
                  <c:v>1.4</c:v>
                </c:pt>
                <c:pt idx="4">
                  <c:v>0.53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56.5</c:v>
                </c:pt>
                <c:pt idx="1">
                  <c:v>34.42</c:v>
                </c:pt>
                <c:pt idx="2">
                  <c:v>6.85</c:v>
                </c:pt>
                <c:pt idx="3">
                  <c:v>1.61</c:v>
                </c:pt>
                <c:pt idx="4">
                  <c:v>0.61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37282688"/>
        <c:axId val="137284224"/>
      </c:barChart>
      <c:catAx>
        <c:axId val="1372826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284224"/>
        <c:crosses val="autoZero"/>
        <c:auto val="1"/>
        <c:lblAlgn val="ctr"/>
        <c:lblOffset val="100"/>
        <c:noMultiLvlLbl val="0"/>
      </c:catAx>
      <c:valAx>
        <c:axId val="1372842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28268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66190</c:v>
                </c:pt>
                <c:pt idx="1">
                  <c:v>71193</c:v>
                </c:pt>
                <c:pt idx="2">
                  <c:v>80235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387392"/>
        <c:axId val="137393280"/>
      </c:barChart>
      <c:catAx>
        <c:axId val="137387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393280"/>
        <c:crosses val="autoZero"/>
        <c:auto val="1"/>
        <c:lblAlgn val="ctr"/>
        <c:lblOffset val="100"/>
        <c:noMultiLvlLbl val="0"/>
      </c:catAx>
      <c:valAx>
        <c:axId val="137393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387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10073</c:v>
                </c:pt>
                <c:pt idx="1">
                  <c:v>10412</c:v>
                </c:pt>
                <c:pt idx="2">
                  <c:v>10726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12853</c:v>
                </c:pt>
                <c:pt idx="1">
                  <c:v>13048</c:v>
                </c:pt>
                <c:pt idx="2">
                  <c:v>13238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7567616"/>
        <c:axId val="137585792"/>
      </c:barChart>
      <c:catAx>
        <c:axId val="137567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585792"/>
        <c:crosses val="autoZero"/>
        <c:auto val="1"/>
        <c:lblAlgn val="ctr"/>
        <c:lblOffset val="100"/>
        <c:noMultiLvlLbl val="0"/>
      </c:catAx>
      <c:valAx>
        <c:axId val="137585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5676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28.8</c:v>
                </c:pt>
                <c:pt idx="1">
                  <c:v>16</c:v>
                </c:pt>
                <c:pt idx="2">
                  <c:v>0.6</c:v>
                </c:pt>
                <c:pt idx="3">
                  <c:v>54.6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86.52207591014718</c:v>
                </c:pt>
                <c:pt idx="1">
                  <c:v>93.999240410178516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13.477924089852827</c:v>
                </c:pt>
                <c:pt idx="1">
                  <c:v>6.000759589821496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7722112"/>
        <c:axId val="137728000"/>
      </c:barChart>
      <c:catAx>
        <c:axId val="1377221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7728000"/>
        <c:crosses val="autoZero"/>
        <c:auto val="1"/>
        <c:lblAlgn val="ctr"/>
        <c:lblOffset val="100"/>
        <c:noMultiLvlLbl val="0"/>
      </c:catAx>
      <c:valAx>
        <c:axId val="13772800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7722112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201</c:v>
                </c:pt>
                <c:pt idx="1">
                  <c:v>208</c:v>
                </c:pt>
                <c:pt idx="2">
                  <c:v>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782016"/>
        <c:axId val="137783552"/>
      </c:barChart>
      <c:catAx>
        <c:axId val="13778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783552"/>
        <c:crosses val="autoZero"/>
        <c:auto val="1"/>
        <c:lblAlgn val="ctr"/>
        <c:lblOffset val="100"/>
        <c:noMultiLvlLbl val="0"/>
      </c:catAx>
      <c:valAx>
        <c:axId val="137783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7820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22.9</c:v>
                </c:pt>
                <c:pt idx="1">
                  <c:v>24</c:v>
                </c:pt>
                <c:pt idx="2">
                  <c:v>27.1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796224"/>
        <c:axId val="137830784"/>
      </c:barChart>
      <c:catAx>
        <c:axId val="137796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830784"/>
        <c:crosses val="autoZero"/>
        <c:auto val="1"/>
        <c:lblAlgn val="ctr"/>
        <c:lblOffset val="100"/>
        <c:noMultiLvlLbl val="0"/>
      </c:catAx>
      <c:valAx>
        <c:axId val="137830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796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11.3</c:v>
                </c:pt>
                <c:pt idx="1">
                  <c:v>15.7</c:v>
                </c:pt>
                <c:pt idx="2">
                  <c:v>8.6999999999999993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859840"/>
        <c:axId val="137861376"/>
      </c:barChart>
      <c:catAx>
        <c:axId val="137859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861376"/>
        <c:crosses val="autoZero"/>
        <c:auto val="1"/>
        <c:lblAlgn val="ctr"/>
        <c:lblOffset val="100"/>
        <c:noMultiLvlLbl val="0"/>
      </c:catAx>
      <c:valAx>
        <c:axId val="137861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8598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3.51</c:v>
                </c:pt>
                <c:pt idx="1">
                  <c:v>3.66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3.06</c:v>
                </c:pt>
                <c:pt idx="1">
                  <c:v>3.25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37900800"/>
        <c:axId val="137902336"/>
      </c:barChart>
      <c:catAx>
        <c:axId val="137900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902336"/>
        <c:crosses val="autoZero"/>
        <c:auto val="1"/>
        <c:lblAlgn val="ctr"/>
        <c:lblOffset val="100"/>
        <c:noMultiLvlLbl val="0"/>
      </c:catAx>
      <c:valAx>
        <c:axId val="137902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79008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104</c:v>
                </c:pt>
                <c:pt idx="1">
                  <c:v>268</c:v>
                </c:pt>
                <c:pt idx="2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78</c:v>
                </c:pt>
                <c:pt idx="1">
                  <c:v>272</c:v>
                </c:pt>
                <c:pt idx="2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922688"/>
        <c:axId val="119924224"/>
      </c:barChart>
      <c:catAx>
        <c:axId val="119922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9924224"/>
        <c:crosses val="autoZero"/>
        <c:auto val="1"/>
        <c:lblAlgn val="ctr"/>
        <c:lblOffset val="100"/>
        <c:noMultiLvlLbl val="0"/>
      </c:catAx>
      <c:valAx>
        <c:axId val="119924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9226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935872"/>
        <c:axId val="137970432"/>
      </c:barChart>
      <c:catAx>
        <c:axId val="137935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970432"/>
        <c:crosses val="autoZero"/>
        <c:auto val="1"/>
        <c:lblAlgn val="ctr"/>
        <c:lblOffset val="100"/>
        <c:noMultiLvlLbl val="0"/>
      </c:catAx>
      <c:valAx>
        <c:axId val="137970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9358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11.5</c:v>
                </c:pt>
                <c:pt idx="1">
                  <c:v>11.6</c:v>
                </c:pt>
                <c:pt idx="2">
                  <c:v>11.7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8.1999999999999993</c:v>
                </c:pt>
                <c:pt idx="1">
                  <c:v>14.1</c:v>
                </c:pt>
                <c:pt idx="2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80.400000000000006</c:v>
                </c:pt>
                <c:pt idx="1">
                  <c:v>74.3</c:v>
                </c:pt>
                <c:pt idx="2">
                  <c:v>74.400000000000006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8076160"/>
        <c:axId val="138077696"/>
      </c:barChart>
      <c:catAx>
        <c:axId val="13807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077696"/>
        <c:crosses val="autoZero"/>
        <c:auto val="1"/>
        <c:lblAlgn val="ctr"/>
        <c:lblOffset val="100"/>
        <c:noMultiLvlLbl val="0"/>
      </c:catAx>
      <c:valAx>
        <c:axId val="1380776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807616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6765</c:v>
                </c:pt>
                <c:pt idx="1">
                  <c:v>6254</c:v>
                </c:pt>
                <c:pt idx="2">
                  <c:v>6917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921</c:v>
                </c:pt>
                <c:pt idx="1">
                  <c:v>1494</c:v>
                </c:pt>
                <c:pt idx="2">
                  <c:v>3645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183040"/>
        <c:axId val="138184576"/>
      </c:barChart>
      <c:catAx>
        <c:axId val="138183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184576"/>
        <c:crosses val="autoZero"/>
        <c:auto val="1"/>
        <c:lblAlgn val="ctr"/>
        <c:lblOffset val="100"/>
        <c:noMultiLvlLbl val="0"/>
      </c:catAx>
      <c:valAx>
        <c:axId val="1381845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81830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20841</c:v>
                </c:pt>
                <c:pt idx="1">
                  <c:v>19356</c:v>
                </c:pt>
                <c:pt idx="2">
                  <c:v>20439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2944</c:v>
                </c:pt>
                <c:pt idx="1">
                  <c:v>7148</c:v>
                </c:pt>
                <c:pt idx="2">
                  <c:v>12385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363648"/>
        <c:axId val="138365184"/>
      </c:barChart>
      <c:catAx>
        <c:axId val="1383636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365184"/>
        <c:crosses val="autoZero"/>
        <c:auto val="1"/>
        <c:lblAlgn val="ctr"/>
        <c:lblOffset val="100"/>
        <c:noMultiLvlLbl val="0"/>
      </c:catAx>
      <c:valAx>
        <c:axId val="1383651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83636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3.1</c:v>
                </c:pt>
                <c:pt idx="1">
                  <c:v>3.1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3.2</c:v>
                </c:pt>
                <c:pt idx="1">
                  <c:v>4.8</c:v>
                </c:pt>
                <c:pt idx="2">
                  <c:v>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8478720"/>
        <c:axId val="138480256"/>
      </c:barChart>
      <c:catAx>
        <c:axId val="138478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480256"/>
        <c:crosses val="autoZero"/>
        <c:auto val="1"/>
        <c:lblAlgn val="ctr"/>
        <c:lblOffset val="100"/>
        <c:noMultiLvlLbl val="0"/>
      </c:catAx>
      <c:valAx>
        <c:axId val="1384802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84787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27.4</c:v>
                </c:pt>
                <c:pt idx="1">
                  <c:v>28.7</c:v>
                </c:pt>
                <c:pt idx="2">
                  <c:v>30.7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37.5</c:v>
                </c:pt>
                <c:pt idx="1">
                  <c:v>38.5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8520064"/>
        <c:axId val="138521600"/>
      </c:barChart>
      <c:catAx>
        <c:axId val="13852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521600"/>
        <c:crosses val="autoZero"/>
        <c:auto val="1"/>
        <c:lblAlgn val="ctr"/>
        <c:lblOffset val="100"/>
        <c:noMultiLvlLbl val="0"/>
      </c:catAx>
      <c:valAx>
        <c:axId val="1385216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5200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159.18799999999999</c:v>
                </c:pt>
                <c:pt idx="1">
                  <c:v>159.18799999999999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671616"/>
        <c:axId val="138673152"/>
      </c:barChart>
      <c:catAx>
        <c:axId val="1386716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673152"/>
        <c:crosses val="autoZero"/>
        <c:auto val="1"/>
        <c:lblAlgn val="ctr"/>
        <c:lblOffset val="100"/>
        <c:noMultiLvlLbl val="0"/>
      </c:catAx>
      <c:valAx>
        <c:axId val="1386731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6716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1711.64</c:v>
                </c:pt>
                <c:pt idx="1">
                  <c:v>1677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716288"/>
        <c:axId val="138717824"/>
      </c:barChart>
      <c:catAx>
        <c:axId val="138716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717824"/>
        <c:crosses val="autoZero"/>
        <c:auto val="1"/>
        <c:lblAlgn val="ctr"/>
        <c:lblOffset val="100"/>
        <c:noMultiLvlLbl val="0"/>
      </c:catAx>
      <c:valAx>
        <c:axId val="138717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7162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60</c:v>
                </c:pt>
                <c:pt idx="1">
                  <c:v>60</c:v>
                </c:pt>
                <c:pt idx="2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38</c:v>
                </c:pt>
                <c:pt idx="1">
                  <c:v>37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851456"/>
        <c:axId val="138852992"/>
      </c:barChart>
      <c:catAx>
        <c:axId val="138851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852992"/>
        <c:crosses val="autoZero"/>
        <c:auto val="1"/>
        <c:lblAlgn val="ctr"/>
        <c:lblOffset val="100"/>
        <c:noMultiLvlLbl val="0"/>
      </c:catAx>
      <c:valAx>
        <c:axId val="138852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85145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34970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33901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61964</v>
      </c>
      <c r="C4" s="35">
        <v>29998</v>
      </c>
      <c r="D4" s="63">
        <v>31966</v>
      </c>
      <c r="E4" s="211"/>
    </row>
    <row r="5" spans="1:5" ht="30" x14ac:dyDescent="0.25">
      <c r="A5" s="201" t="s">
        <v>716</v>
      </c>
      <c r="B5" s="72">
        <v>75101</v>
      </c>
      <c r="C5" s="61">
        <v>35669</v>
      </c>
      <c r="D5" s="111">
        <v>39432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9653</v>
      </c>
      <c r="C4" s="71">
        <v>14073</v>
      </c>
    </row>
    <row r="5" spans="1:6" x14ac:dyDescent="0.25">
      <c r="A5" s="286" t="s">
        <v>719</v>
      </c>
      <c r="B5" s="214">
        <v>2911</v>
      </c>
      <c r="C5" s="214">
        <v>3272</v>
      </c>
    </row>
    <row r="6" spans="1:6" x14ac:dyDescent="0.25">
      <c r="A6" s="286" t="s">
        <v>720</v>
      </c>
      <c r="B6" s="214">
        <v>5680</v>
      </c>
      <c r="C6" s="214">
        <v>5894</v>
      </c>
    </row>
    <row r="7" spans="1:6" x14ac:dyDescent="0.25">
      <c r="A7" s="286" t="s">
        <v>721</v>
      </c>
      <c r="B7" s="214">
        <v>9888</v>
      </c>
      <c r="C7" s="214">
        <v>6997</v>
      </c>
    </row>
    <row r="8" spans="1:6" x14ac:dyDescent="0.25">
      <c r="A8" s="286" t="s">
        <v>722</v>
      </c>
      <c r="B8" s="214">
        <v>74</v>
      </c>
      <c r="C8" s="214">
        <v>258</v>
      </c>
    </row>
    <row r="9" spans="1:6" x14ac:dyDescent="0.25">
      <c r="A9" s="286" t="s">
        <v>723</v>
      </c>
      <c r="B9" s="214">
        <v>2973</v>
      </c>
      <c r="C9" s="214">
        <v>2641</v>
      </c>
    </row>
    <row r="10" spans="1:6" ht="30" x14ac:dyDescent="0.25">
      <c r="A10" s="293" t="s">
        <v>724</v>
      </c>
      <c r="B10" s="214">
        <v>6250</v>
      </c>
      <c r="C10" s="214">
        <v>798</v>
      </c>
    </row>
    <row r="11" spans="1:6" x14ac:dyDescent="0.25">
      <c r="A11" s="286" t="s">
        <v>887</v>
      </c>
      <c r="B11" s="214">
        <v>1629</v>
      </c>
      <c r="C11" s="214">
        <v>2343</v>
      </c>
    </row>
    <row r="12" spans="1:6" x14ac:dyDescent="0.25">
      <c r="A12" s="294" t="s">
        <v>16</v>
      </c>
      <c r="B12" s="1">
        <f>SUM(B4:B11)</f>
        <v>39058</v>
      </c>
      <c r="C12" s="1">
        <f>SUM(C4:C11)</f>
        <v>36276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10962</v>
      </c>
      <c r="C19" s="71">
        <v>13949</v>
      </c>
    </row>
    <row r="20" spans="1:3" x14ac:dyDescent="0.25">
      <c r="A20" s="286" t="s">
        <v>719</v>
      </c>
      <c r="B20" s="214">
        <v>1977</v>
      </c>
      <c r="C20" s="214">
        <v>1907</v>
      </c>
    </row>
    <row r="21" spans="1:3" x14ac:dyDescent="0.25">
      <c r="A21" s="286" t="s">
        <v>720</v>
      </c>
      <c r="B21" s="214">
        <v>4778</v>
      </c>
      <c r="C21" s="214">
        <v>4960</v>
      </c>
    </row>
    <row r="22" spans="1:3" x14ac:dyDescent="0.25">
      <c r="A22" s="286" t="s">
        <v>721</v>
      </c>
      <c r="B22" s="214">
        <v>9266</v>
      </c>
      <c r="C22" s="214">
        <v>7144</v>
      </c>
    </row>
    <row r="23" spans="1:3" x14ac:dyDescent="0.25">
      <c r="A23" s="286" t="s">
        <v>722</v>
      </c>
      <c r="B23" s="214">
        <v>41</v>
      </c>
      <c r="C23" s="214">
        <v>82</v>
      </c>
    </row>
    <row r="24" spans="1:3" x14ac:dyDescent="0.25">
      <c r="A24" s="286" t="s">
        <v>723</v>
      </c>
      <c r="B24" s="214">
        <v>2173</v>
      </c>
      <c r="C24" s="214">
        <v>1969</v>
      </c>
    </row>
    <row r="25" spans="1:3" ht="30" x14ac:dyDescent="0.25">
      <c r="A25" s="293" t="s">
        <v>724</v>
      </c>
      <c r="B25" s="214">
        <v>4414</v>
      </c>
      <c r="C25" s="214">
        <v>781</v>
      </c>
    </row>
    <row r="26" spans="1:3" x14ac:dyDescent="0.25">
      <c r="A26" s="286" t="s">
        <v>887</v>
      </c>
      <c r="B26" s="214">
        <v>1245</v>
      </c>
      <c r="C26" s="214">
        <v>3000</v>
      </c>
    </row>
    <row r="27" spans="1:3" x14ac:dyDescent="0.25">
      <c r="A27" s="294" t="s">
        <v>16</v>
      </c>
      <c r="B27" s="1">
        <f>SUM(B19:B26)</f>
        <v>34856</v>
      </c>
      <c r="C27" s="1">
        <f>SUM(C19:C26)</f>
        <v>33792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73.95</v>
      </c>
      <c r="C4" s="1018">
        <v>70.680000000000007</v>
      </c>
      <c r="D4" s="1018">
        <v>77.38</v>
      </c>
      <c r="E4" s="1019">
        <v>149</v>
      </c>
      <c r="F4" s="1019">
        <v>134.6</v>
      </c>
      <c r="G4" s="1020">
        <v>42.8</v>
      </c>
      <c r="H4" s="1021">
        <v>41.2</v>
      </c>
      <c r="I4" s="1022">
        <v>44.2</v>
      </c>
      <c r="J4" s="1019">
        <v>11.3</v>
      </c>
    </row>
    <row r="5" spans="1:12" x14ac:dyDescent="0.25">
      <c r="A5" s="498">
        <v>2021</v>
      </c>
      <c r="B5" s="757">
        <v>72.760000000000005</v>
      </c>
      <c r="C5" s="758">
        <v>69.45</v>
      </c>
      <c r="D5" s="758">
        <v>76.27</v>
      </c>
      <c r="E5" s="1023">
        <v>147</v>
      </c>
      <c r="F5" s="1023">
        <v>134.4</v>
      </c>
      <c r="G5" s="1024">
        <v>42.8</v>
      </c>
      <c r="H5" s="1025">
        <v>41.2</v>
      </c>
      <c r="I5" s="1026">
        <v>44.3</v>
      </c>
      <c r="J5" s="1023">
        <v>15.7</v>
      </c>
    </row>
    <row r="6" spans="1:12" x14ac:dyDescent="0.25">
      <c r="A6" s="499">
        <v>2022</v>
      </c>
      <c r="B6" s="1011">
        <v>72.59</v>
      </c>
      <c r="C6" s="1012">
        <v>69.599999999999994</v>
      </c>
      <c r="D6" s="1012">
        <v>75.73</v>
      </c>
      <c r="E6" s="1013">
        <v>144</v>
      </c>
      <c r="F6" s="1013">
        <v>145.69999999999999</v>
      </c>
      <c r="G6" s="1014">
        <v>43.6</v>
      </c>
      <c r="H6" s="1015">
        <v>42.1</v>
      </c>
      <c r="I6" s="1016">
        <v>45</v>
      </c>
      <c r="J6" s="1013">
        <v>8.6999999999999993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11.3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15.7</v>
      </c>
    </row>
    <row r="13" spans="1:12" x14ac:dyDescent="0.25">
      <c r="A13" s="633">
        <f t="shared" si="0"/>
        <v>2022</v>
      </c>
      <c r="B13" s="627">
        <f t="shared" si="1"/>
        <v>8.6999999999999993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22030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23964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34.799999999999997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80235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2605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40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22274</v>
      </c>
      <c r="C5" s="70">
        <v>22926</v>
      </c>
      <c r="D5" s="55">
        <v>12853</v>
      </c>
      <c r="E5" s="110">
        <v>10073</v>
      </c>
      <c r="F5" s="55">
        <v>32.299999999999997</v>
      </c>
      <c r="G5" s="55">
        <v>37.5</v>
      </c>
      <c r="H5" s="110">
        <v>27.4</v>
      </c>
      <c r="I5" s="55"/>
      <c r="J5" s="70"/>
      <c r="K5" s="55"/>
      <c r="L5" s="55"/>
      <c r="M5" s="71">
        <v>49</v>
      </c>
      <c r="N5" s="71">
        <v>38</v>
      </c>
      <c r="O5" s="71">
        <v>60</v>
      </c>
    </row>
    <row r="6" spans="1:16" x14ac:dyDescent="0.25">
      <c r="A6" s="215">
        <v>2021</v>
      </c>
      <c r="B6" s="212">
        <v>22055</v>
      </c>
      <c r="C6" s="212">
        <v>23460</v>
      </c>
      <c r="D6" s="58">
        <v>13048</v>
      </c>
      <c r="E6" s="160">
        <v>10412</v>
      </c>
      <c r="F6" s="58">
        <v>33.4</v>
      </c>
      <c r="G6" s="58">
        <v>38.5</v>
      </c>
      <c r="H6" s="160">
        <v>28.7</v>
      </c>
      <c r="I6" s="58">
        <v>66190</v>
      </c>
      <c r="J6" s="212">
        <v>3423</v>
      </c>
      <c r="K6" s="58">
        <v>1244</v>
      </c>
      <c r="L6" s="58">
        <v>2179</v>
      </c>
      <c r="M6" s="214">
        <v>49</v>
      </c>
      <c r="N6" s="214">
        <v>37</v>
      </c>
      <c r="O6" s="214">
        <v>60</v>
      </c>
    </row>
    <row r="7" spans="1:16" x14ac:dyDescent="0.25">
      <c r="A7" s="229">
        <v>2022</v>
      </c>
      <c r="B7" s="167">
        <v>22030</v>
      </c>
      <c r="C7" s="167">
        <v>23964</v>
      </c>
      <c r="D7" s="94">
        <v>13238</v>
      </c>
      <c r="E7" s="169">
        <v>10726</v>
      </c>
      <c r="F7" s="94">
        <v>34.799999999999997</v>
      </c>
      <c r="G7" s="58">
        <v>39</v>
      </c>
      <c r="H7" s="160">
        <v>30.7</v>
      </c>
      <c r="I7" s="94">
        <v>71193</v>
      </c>
      <c r="J7" s="167">
        <v>2774</v>
      </c>
      <c r="K7" s="94">
        <v>937</v>
      </c>
      <c r="L7" s="94">
        <v>1837</v>
      </c>
      <c r="M7" s="214">
        <v>40</v>
      </c>
      <c r="N7" s="214">
        <v>28</v>
      </c>
      <c r="O7" s="214">
        <v>53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80235</v>
      </c>
      <c r="J8" s="1072">
        <v>2605</v>
      </c>
      <c r="K8" s="1073">
        <v>841</v>
      </c>
      <c r="L8" s="1073">
        <v>1764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66190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71193</v>
      </c>
      <c r="F14" s="514">
        <f>A5</f>
        <v>2020</v>
      </c>
      <c r="G14" s="310">
        <f>IF(ISBLANK(E5),"",E5)</f>
        <v>10073</v>
      </c>
      <c r="H14" s="310">
        <f>IF(ISBLANK(D5),"",D5)</f>
        <v>12853</v>
      </c>
      <c r="K14" s="514">
        <f>A6</f>
        <v>2021</v>
      </c>
      <c r="L14" s="310">
        <f>IF(ISBLANK(L6),"",L6)</f>
        <v>2179</v>
      </c>
      <c r="M14" s="310">
        <f>IF(ISBLANK(K6),"",K6)</f>
        <v>1244</v>
      </c>
    </row>
    <row r="15" spans="1:16" x14ac:dyDescent="0.25">
      <c r="A15" s="481">
        <f>A8</f>
        <v>2023</v>
      </c>
      <c r="B15" s="311">
        <f t="shared" si="0"/>
        <v>80235</v>
      </c>
      <c r="F15" s="486">
        <f t="shared" ref="F15:F16" si="1">A6</f>
        <v>2021</v>
      </c>
      <c r="G15" s="479">
        <f t="shared" ref="G15:G16" si="2">IF(ISBLANK(E6),"",E6)</f>
        <v>10412</v>
      </c>
      <c r="H15" s="479">
        <f t="shared" ref="H15:H16" si="3">IF(ISBLANK(D6),"",D6)</f>
        <v>13048</v>
      </c>
      <c r="K15" s="486">
        <f>A7</f>
        <v>2022</v>
      </c>
      <c r="L15" s="479">
        <f t="shared" ref="L15:L16" si="4">IF(ISBLANK(L7),"",L7)</f>
        <v>1837</v>
      </c>
      <c r="M15" s="479">
        <f t="shared" ref="M15:M16" si="5">IF(ISBLANK(K7),"",K7)</f>
        <v>937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10726</v>
      </c>
      <c r="H16" s="311">
        <f t="shared" si="3"/>
        <v>13238</v>
      </c>
      <c r="K16" s="481">
        <f>A8</f>
        <v>2023</v>
      </c>
      <c r="L16" s="311">
        <f t="shared" si="4"/>
        <v>1764</v>
      </c>
      <c r="M16" s="311">
        <f t="shared" si="5"/>
        <v>841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22274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22055</v>
      </c>
      <c r="C21" s="373"/>
      <c r="D21" s="197"/>
      <c r="F21" s="514">
        <f>A5</f>
        <v>2020</v>
      </c>
      <c r="G21" s="310">
        <f>IF(ISBLANK(E5),"",E5)</f>
        <v>10073</v>
      </c>
      <c r="H21" s="310">
        <f>IF(ISBLANK(D5),"",D5)</f>
        <v>12853</v>
      </c>
      <c r="K21" s="514">
        <f>A6</f>
        <v>2021</v>
      </c>
      <c r="L21" s="310">
        <f>IF(ISBLANK(L6),"",L6)</f>
        <v>2179</v>
      </c>
      <c r="M21" s="310">
        <f>IF(ISBLANK(K6),"",K6)</f>
        <v>1244</v>
      </c>
    </row>
    <row r="22" spans="1:15" x14ac:dyDescent="0.25">
      <c r="A22" s="481">
        <f t="shared" si="6"/>
        <v>2022</v>
      </c>
      <c r="B22" s="311">
        <f t="shared" si="7"/>
        <v>22030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10412</v>
      </c>
      <c r="H22" s="479">
        <f t="shared" ref="H22:H23" si="10">IF(ISBLANK(D6),"",D6)</f>
        <v>13048</v>
      </c>
      <c r="K22" s="486">
        <f>A7</f>
        <v>2022</v>
      </c>
      <c r="L22" s="479">
        <f>IF(ISBLANK(L7),"",L7)</f>
        <v>1837</v>
      </c>
      <c r="M22" s="479">
        <f>IF(ISBLANK(K7),"",K7)</f>
        <v>937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10726</v>
      </c>
      <c r="H23" s="311">
        <f t="shared" si="10"/>
        <v>13238</v>
      </c>
      <c r="K23" s="481">
        <f>A8</f>
        <v>2023</v>
      </c>
      <c r="L23" s="311">
        <f>IF(ISBLANK(L8),"",L8)</f>
        <v>1764</v>
      </c>
      <c r="M23" s="311">
        <f>IF(ISBLANK(K8),"",K8)</f>
        <v>841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22274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22055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22030</v>
      </c>
      <c r="C28" s="373"/>
      <c r="D28" s="197"/>
      <c r="F28" s="514">
        <f>A5</f>
        <v>2020</v>
      </c>
      <c r="G28" s="310">
        <f>IF(ISBLANK(H5),"",H5)</f>
        <v>27.4</v>
      </c>
      <c r="H28" s="310">
        <f>IF(ISBLANK(G5),"",G5)</f>
        <v>37.5</v>
      </c>
      <c r="K28" s="514">
        <f>A5</f>
        <v>2020</v>
      </c>
      <c r="L28" s="310">
        <f>IF(ISBLANK(O5),"",O5)</f>
        <v>60</v>
      </c>
      <c r="M28" s="310">
        <f>IF(ISBLANK(N5),"",N5)</f>
        <v>38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28.7</v>
      </c>
      <c r="H29" s="479">
        <f t="shared" ref="H29:H30" si="15">IF(ISBLANK(G6),"",G6)</f>
        <v>38.5</v>
      </c>
      <c r="K29" s="486">
        <f t="shared" ref="K29:K30" si="16">A6</f>
        <v>2021</v>
      </c>
      <c r="L29" s="479">
        <f t="shared" ref="L29:L30" si="17">IF(ISBLANK(O6),"",O6)</f>
        <v>60</v>
      </c>
      <c r="M29" s="479">
        <f t="shared" ref="M29:M30" si="18">IF(ISBLANK(N6),"",N6)</f>
        <v>37</v>
      </c>
    </row>
    <row r="30" spans="1:15" x14ac:dyDescent="0.25">
      <c r="F30" s="481">
        <f t="shared" si="13"/>
        <v>2022</v>
      </c>
      <c r="G30" s="311">
        <f t="shared" si="14"/>
        <v>30.7</v>
      </c>
      <c r="H30" s="311">
        <f t="shared" si="15"/>
        <v>39</v>
      </c>
      <c r="K30" s="481">
        <f t="shared" si="16"/>
        <v>2022</v>
      </c>
      <c r="L30" s="311">
        <f t="shared" si="17"/>
        <v>53</v>
      </c>
      <c r="M30" s="311">
        <f t="shared" si="18"/>
        <v>28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27.4</v>
      </c>
      <c r="H35" s="310">
        <f>IF(ISBLANK(G5),"",G5)</f>
        <v>37.5</v>
      </c>
      <c r="K35" s="514">
        <f>A5</f>
        <v>2020</v>
      </c>
      <c r="L35" s="310">
        <f>IF(ISBLANK(O5),"",O5)</f>
        <v>60</v>
      </c>
      <c r="M35" s="310">
        <f>IF(ISBLANK(N5),"",N5)</f>
        <v>38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28.7</v>
      </c>
      <c r="H36" s="479">
        <f t="shared" ref="H36:H37" si="21">IF(ISBLANK(G6),"",G6)</f>
        <v>38.5</v>
      </c>
      <c r="K36" s="486">
        <f t="shared" ref="K36:K37" si="22">A6</f>
        <v>2021</v>
      </c>
      <c r="L36" s="479">
        <f t="shared" ref="L36:L37" si="23">IF(ISBLANK(O6),"",O6)</f>
        <v>60</v>
      </c>
      <c r="M36" s="479">
        <f t="shared" ref="M36:M37" si="24">IF(ISBLANK(N6),"",N6)</f>
        <v>37</v>
      </c>
    </row>
    <row r="37" spans="6:15" x14ac:dyDescent="0.25">
      <c r="F37" s="481">
        <f t="shared" si="19"/>
        <v>2022</v>
      </c>
      <c r="G37" s="311">
        <f t="shared" si="20"/>
        <v>30.7</v>
      </c>
      <c r="H37" s="311">
        <f t="shared" si="21"/>
        <v>39</v>
      </c>
      <c r="K37" s="481">
        <f t="shared" si="22"/>
        <v>2022</v>
      </c>
      <c r="L37" s="311">
        <f t="shared" si="23"/>
        <v>53</v>
      </c>
      <c r="M37" s="311">
        <f t="shared" si="24"/>
        <v>28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26.9</v>
      </c>
      <c r="C6" s="35">
        <v>31</v>
      </c>
      <c r="D6" s="63">
        <v>24.6</v>
      </c>
      <c r="E6" s="35">
        <v>54.3</v>
      </c>
      <c r="F6" s="35">
        <v>48.3</v>
      </c>
      <c r="G6" s="35">
        <v>57.8</v>
      </c>
      <c r="H6" s="292">
        <v>18.8</v>
      </c>
      <c r="I6" s="35">
        <v>20.7</v>
      </c>
      <c r="J6" s="63">
        <v>17.7</v>
      </c>
      <c r="M6" s="127" t="s">
        <v>16</v>
      </c>
      <c r="N6" s="935">
        <f>IF(ISBLANK(B8),"",B8)</f>
        <v>25.4</v>
      </c>
      <c r="O6" s="935">
        <f>IF(ISBLANK(E8),"",E8)</f>
        <v>54.1</v>
      </c>
      <c r="P6" s="128">
        <f>IF(ISBLANK(H8),"",H8)</f>
        <v>20.5</v>
      </c>
    </row>
    <row r="7" spans="1:19" x14ac:dyDescent="0.25">
      <c r="A7" s="286">
        <v>2022</v>
      </c>
      <c r="B7" s="167">
        <v>26.5</v>
      </c>
      <c r="C7" s="94">
        <v>27.4</v>
      </c>
      <c r="D7" s="169">
        <v>26</v>
      </c>
      <c r="E7" s="94">
        <v>53.7</v>
      </c>
      <c r="F7" s="94">
        <v>49.7</v>
      </c>
      <c r="G7" s="94">
        <v>55.8</v>
      </c>
      <c r="H7" s="167">
        <v>19.8</v>
      </c>
      <c r="I7" s="94">
        <v>22.8</v>
      </c>
      <c r="J7" s="169">
        <v>18.2</v>
      </c>
    </row>
    <row r="8" spans="1:19" x14ac:dyDescent="0.25">
      <c r="A8" s="218">
        <v>2023</v>
      </c>
      <c r="B8" s="167">
        <v>25.4</v>
      </c>
      <c r="C8" s="94">
        <v>25.9</v>
      </c>
      <c r="D8" s="169">
        <v>25.2</v>
      </c>
      <c r="E8" s="94">
        <v>54.1</v>
      </c>
      <c r="F8" s="94">
        <v>50.1</v>
      </c>
      <c r="G8" s="94">
        <v>56.1</v>
      </c>
      <c r="H8" s="167">
        <v>20.5</v>
      </c>
      <c r="I8" s="94">
        <v>24</v>
      </c>
      <c r="J8" s="169">
        <v>18.8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25.2</v>
      </c>
      <c r="O12" s="936">
        <f>IF(ISBLANK(G8),"",G8)</f>
        <v>56.1</v>
      </c>
      <c r="P12" s="938">
        <f>IF(ISBLANK(J8),"",J8)</f>
        <v>18.8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25.9</v>
      </c>
      <c r="O13" s="937">
        <f>IF(ISBLANK(F8),"",F8)</f>
        <v>50.1</v>
      </c>
      <c r="P13" s="939">
        <f>IF(ISBLANK(I8),"",I8)</f>
        <v>24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25.4</v>
      </c>
      <c r="O20" s="935">
        <f>IF(ISBLANK(E8),"",E8)</f>
        <v>54.1</v>
      </c>
      <c r="P20" s="940">
        <f>IF(ISBLANK(H8),"",H8)</f>
        <v>20.5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25.2</v>
      </c>
      <c r="O24" s="936">
        <f>IF(ISBLANK(G8),"",G8)</f>
        <v>56.1</v>
      </c>
      <c r="P24" s="938">
        <f>IF(ISBLANK(J8),"",J8)</f>
        <v>18.8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25.9</v>
      </c>
      <c r="O25" s="937">
        <f>IF(ISBLANK(F8),"",F8)</f>
        <v>50.1</v>
      </c>
      <c r="P25" s="939">
        <f>IF(ISBLANK(I8),"",I8)</f>
        <v>24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4017196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58329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4400030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63888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13975094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202917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696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29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44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2672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180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284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369346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33.200000000000003</v>
      </c>
      <c r="E20" s="600">
        <v>29.9</v>
      </c>
      <c r="F20" s="600">
        <v>28.8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16.7</v>
      </c>
      <c r="E21" s="751">
        <v>15.8</v>
      </c>
      <c r="F21" s="751">
        <v>16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5.0999999999999996</v>
      </c>
      <c r="E22" s="752">
        <v>0.6</v>
      </c>
      <c r="F22" s="752">
        <v>0.6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28.8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16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0.6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54.6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28.8</v>
      </c>
      <c r="C30" s="204" t="s">
        <v>493</v>
      </c>
    </row>
    <row r="31" spans="1:11" x14ac:dyDescent="0.25">
      <c r="A31" s="698" t="s">
        <v>1430</v>
      </c>
      <c r="B31" s="734">
        <f>F21</f>
        <v>16</v>
      </c>
    </row>
    <row r="32" spans="1:11" x14ac:dyDescent="0.25">
      <c r="A32" s="698" t="s">
        <v>1431</v>
      </c>
      <c r="B32" s="734">
        <f>F22</f>
        <v>0.6</v>
      </c>
    </row>
    <row r="33" spans="1:2" x14ac:dyDescent="0.25">
      <c r="A33" s="699" t="s">
        <v>1432</v>
      </c>
      <c r="B33" s="732">
        <f>100-(B30+B31+B32)</f>
        <v>54.6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663</v>
      </c>
      <c r="C4" s="71">
        <v>26</v>
      </c>
      <c r="D4" s="71">
        <v>50</v>
      </c>
      <c r="G4" s="217">
        <f>A4</f>
        <v>2021</v>
      </c>
      <c r="H4" s="289">
        <f>IF(ISBLANK(C4),"",C4)</f>
        <v>26</v>
      </c>
      <c r="I4" s="289">
        <f>IF(ISBLANK(D4),"",D4)</f>
        <v>50</v>
      </c>
    </row>
    <row r="5" spans="1:9" x14ac:dyDescent="0.25">
      <c r="A5" s="286">
        <v>2022</v>
      </c>
      <c r="B5" s="214">
        <v>682</v>
      </c>
      <c r="C5" s="214">
        <v>42</v>
      </c>
      <c r="D5" s="214">
        <v>34</v>
      </c>
      <c r="G5" s="286">
        <f t="shared" ref="G5:G6" si="0">A5</f>
        <v>2022</v>
      </c>
      <c r="H5" s="290">
        <f t="shared" ref="H5:H6" si="1">IF(ISBLANK(C5),"",C5)</f>
        <v>42</v>
      </c>
      <c r="I5" s="290">
        <f t="shared" ref="I5:I6" si="2">IF(ISBLANK(D5),"",D5)</f>
        <v>34</v>
      </c>
    </row>
    <row r="6" spans="1:9" x14ac:dyDescent="0.25">
      <c r="A6" s="218">
        <v>2023</v>
      </c>
      <c r="B6" s="168">
        <v>696</v>
      </c>
      <c r="C6" s="168">
        <v>29</v>
      </c>
      <c r="D6" s="168">
        <v>44</v>
      </c>
      <c r="G6" s="219">
        <f t="shared" si="0"/>
        <v>2023</v>
      </c>
      <c r="H6" s="291">
        <f t="shared" si="1"/>
        <v>29</v>
      </c>
      <c r="I6" s="291">
        <f t="shared" si="2"/>
        <v>44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26</v>
      </c>
      <c r="I12" s="289">
        <f>IF(ISBLANK(D4),"",D4)</f>
        <v>50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42</v>
      </c>
      <c r="I13" s="290">
        <f t="shared" si="4"/>
        <v>34</v>
      </c>
    </row>
    <row r="14" spans="1:9" x14ac:dyDescent="0.25">
      <c r="G14" s="219">
        <f t="shared" si="3"/>
        <v>2023</v>
      </c>
      <c r="H14" s="291">
        <f t="shared" ref="H14:I14" si="5">IF(ISBLANK(C6),"",C6)</f>
        <v>29</v>
      </c>
      <c r="I14" s="291">
        <f t="shared" si="5"/>
        <v>44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2143</v>
      </c>
      <c r="C23" s="71">
        <v>131</v>
      </c>
      <c r="D23" s="71">
        <v>199</v>
      </c>
      <c r="G23" s="217">
        <f>A23</f>
        <v>2021</v>
      </c>
      <c r="H23" s="289">
        <f>IF(ISBLANK(C23),"",C23)</f>
        <v>131</v>
      </c>
      <c r="I23" s="289">
        <f>IF(ISBLANK(D23),"",D23)</f>
        <v>199</v>
      </c>
    </row>
    <row r="24" spans="1:13" x14ac:dyDescent="0.25">
      <c r="A24" s="286">
        <v>2022</v>
      </c>
      <c r="B24" s="214">
        <v>2237</v>
      </c>
      <c r="C24" s="214">
        <v>135</v>
      </c>
      <c r="D24" s="214">
        <v>231</v>
      </c>
      <c r="G24" s="286">
        <f t="shared" ref="G24:G25" si="6">A24</f>
        <v>2022</v>
      </c>
      <c r="H24" s="290">
        <f t="shared" ref="H24:H25" si="7">IF(ISBLANK(C24),"",C24)</f>
        <v>135</v>
      </c>
      <c r="I24" s="290">
        <f t="shared" ref="I24:I25" si="8">IF(ISBLANK(D24),"",D24)</f>
        <v>231</v>
      </c>
    </row>
    <row r="25" spans="1:13" x14ac:dyDescent="0.25">
      <c r="A25" s="218">
        <v>2023</v>
      </c>
      <c r="B25" s="168">
        <v>2672</v>
      </c>
      <c r="C25" s="168">
        <v>180</v>
      </c>
      <c r="D25" s="168">
        <v>284</v>
      </c>
      <c r="G25" s="219">
        <f t="shared" si="6"/>
        <v>2023</v>
      </c>
      <c r="H25" s="291">
        <f t="shared" si="7"/>
        <v>180</v>
      </c>
      <c r="I25" s="291">
        <f t="shared" si="8"/>
        <v>284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131</v>
      </c>
      <c r="I31" s="289">
        <f>IF(ISBLANK(D23),"",D23)</f>
        <v>199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135</v>
      </c>
      <c r="I32" s="290">
        <f t="shared" si="10"/>
        <v>231</v>
      </c>
    </row>
    <row r="33" spans="7:9" x14ac:dyDescent="0.25">
      <c r="G33" s="219">
        <f t="shared" si="9"/>
        <v>2023</v>
      </c>
      <c r="H33" s="291">
        <f t="shared" ref="H33:I33" si="11">IF(ISBLANK(C25),"",C25)</f>
        <v>180</v>
      </c>
      <c r="I33" s="291">
        <f t="shared" si="11"/>
        <v>284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3138037</v>
      </c>
      <c r="C4" s="1077">
        <v>44182</v>
      </c>
      <c r="D4" s="110">
        <v>1576147</v>
      </c>
      <c r="E4" s="70">
        <v>22191</v>
      </c>
      <c r="F4" s="1076">
        <v>478185</v>
      </c>
      <c r="G4" s="70">
        <v>6733</v>
      </c>
      <c r="H4" s="1078">
        <v>9459176</v>
      </c>
      <c r="I4" s="1077">
        <v>133179</v>
      </c>
    </row>
    <row r="5" spans="1:9" x14ac:dyDescent="0.25">
      <c r="A5" s="587">
        <v>2021</v>
      </c>
      <c r="B5" s="1079">
        <v>3861966</v>
      </c>
      <c r="C5" s="1080">
        <v>55039</v>
      </c>
      <c r="D5" s="160">
        <v>2043368</v>
      </c>
      <c r="E5" s="212">
        <v>29121</v>
      </c>
      <c r="F5" s="1079">
        <v>83385</v>
      </c>
      <c r="G5" s="212">
        <v>1188</v>
      </c>
      <c r="H5" s="1081">
        <v>12907694</v>
      </c>
      <c r="I5" s="1080">
        <v>183954</v>
      </c>
    </row>
    <row r="6" spans="1:9" x14ac:dyDescent="0.25">
      <c r="A6" s="588">
        <v>2022</v>
      </c>
      <c r="B6" s="1082">
        <v>4022522</v>
      </c>
      <c r="C6" s="1083">
        <v>58407</v>
      </c>
      <c r="D6" s="169">
        <v>2231728</v>
      </c>
      <c r="E6" s="167">
        <v>32404</v>
      </c>
      <c r="F6" s="1082">
        <v>87338</v>
      </c>
      <c r="G6" s="167">
        <v>1268</v>
      </c>
      <c r="H6" s="1084">
        <v>13975094</v>
      </c>
      <c r="I6" s="1083">
        <v>202917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188766</v>
      </c>
      <c r="C4" s="1076">
        <v>3577205</v>
      </c>
      <c r="D4" s="1077">
        <v>50365</v>
      </c>
      <c r="E4" s="1076">
        <v>3676874</v>
      </c>
      <c r="F4" s="1077">
        <v>51768</v>
      </c>
    </row>
    <row r="5" spans="1:6" x14ac:dyDescent="0.25">
      <c r="A5" s="480">
        <v>2021</v>
      </c>
      <c r="B5" s="1081">
        <v>421657</v>
      </c>
      <c r="C5" s="1079">
        <v>4010161</v>
      </c>
      <c r="D5" s="1080">
        <v>57151</v>
      </c>
      <c r="E5" s="1079">
        <v>4074752</v>
      </c>
      <c r="F5" s="1080">
        <v>58071</v>
      </c>
    </row>
    <row r="6" spans="1:6" ht="15.75" thickBot="1" x14ac:dyDescent="0.3">
      <c r="A6" s="960">
        <v>2022</v>
      </c>
      <c r="B6" s="1085">
        <v>369346</v>
      </c>
      <c r="C6" s="1086">
        <v>4017196</v>
      </c>
      <c r="D6" s="1087">
        <v>58329</v>
      </c>
      <c r="E6" s="1086">
        <v>4400030</v>
      </c>
      <c r="F6" s="1087">
        <v>63888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Град Пожаревац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477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27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68871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144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9.1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17.899999999999999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-8.8000000000000007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72.59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43.6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145.69999999999999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2.65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61964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75101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2162</v>
      </c>
      <c r="C63" s="548">
        <f>IF(ISBLANK('DEM2'!C7),"-",'DEM2'!C7)</f>
        <v>2374</v>
      </c>
      <c r="D63" s="548"/>
      <c r="E63" s="548">
        <f>IF(ISBLANK('DEM2'!D8),"-",'DEM2'!D8)</f>
        <v>2170</v>
      </c>
      <c r="F63" s="548">
        <f>IF(ISBLANK('DEM2'!C8),"-",'DEM2'!C8)</f>
        <v>2298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2709</v>
      </c>
      <c r="C64" s="317">
        <f>IF(ISBLANK('DEM2'!F7),"-",'DEM2'!F7)</f>
        <v>2826</v>
      </c>
      <c r="D64" s="789"/>
      <c r="E64" s="317">
        <f>IF(ISBLANK('DEM2'!G8),"-",'DEM2'!G8)</f>
        <v>2631</v>
      </c>
      <c r="F64" s="317">
        <f>IF(ISBLANK('DEM2'!F8),"-",'DEM2'!F8)</f>
        <v>2691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1567</v>
      </c>
      <c r="C65" s="345">
        <f>IF(ISBLANK('DEM2'!I7),"-",'DEM2'!I7)</f>
        <v>1661</v>
      </c>
      <c r="D65" s="393"/>
      <c r="E65" s="345">
        <f>IF(ISBLANK('DEM2'!J8),"-",'DEM2'!J8)</f>
        <v>1461</v>
      </c>
      <c r="F65" s="345">
        <f>IF(ISBLANK('DEM2'!I8),"-",'DEM2'!I8)</f>
        <v>1531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6042</v>
      </c>
      <c r="C66" s="317">
        <f>IF(ISBLANK('DEM2'!L7),"-",'DEM2'!L7)</f>
        <v>6464</v>
      </c>
      <c r="D66" s="395"/>
      <c r="E66" s="317">
        <f>IF(ISBLANK('DEM2'!M8),"-",'DEM2'!M8)</f>
        <v>5889</v>
      </c>
      <c r="F66" s="317">
        <f>IF(ISBLANK('DEM2'!L8),"-",'DEM2'!L8)</f>
        <v>6146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6165</v>
      </c>
      <c r="C67" s="317">
        <f>IF(ISBLANK('DEM2'!O7),"-",'DEM2'!O7)</f>
        <v>6295</v>
      </c>
      <c r="D67" s="395"/>
      <c r="E67" s="317">
        <f>IF(ISBLANK('DEM2'!P8),"-",'DEM2'!P8)</f>
        <v>5371</v>
      </c>
      <c r="F67" s="317">
        <f>IF(ISBLANK('DEM2'!O8),"-",'DEM2'!O8)</f>
        <v>5837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22988</v>
      </c>
      <c r="C68" s="414">
        <f>IF(ISBLANK('DEM2'!R7),"-",'DEM2'!R7)</f>
        <v>22613</v>
      </c>
      <c r="D68" s="420"/>
      <c r="E68" s="414">
        <f>IF(ISBLANK('DEM2'!S8),"-",'DEM2'!S8)</f>
        <v>21540</v>
      </c>
      <c r="F68" s="414">
        <f>IF(ISBLANK('DEM2'!R8),"-",'DEM2'!R8)</f>
        <v>22458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36290</v>
      </c>
      <c r="C69" s="463">
        <f>IF(ISBLANK('DEM2'!U7),"-",'DEM2'!U7)</f>
        <v>33878</v>
      </c>
      <c r="D69" s="799"/>
      <c r="E69" s="463">
        <f>IF(ISBLANK('DEM2'!V8),"-",'DEM2'!V8)</f>
        <v>34970</v>
      </c>
      <c r="F69" s="463">
        <f>IF(ISBLANK('DEM2'!U8),"-",'DEM2'!U8)</f>
        <v>33901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6.5</v>
      </c>
      <c r="G115" s="800">
        <f>IF(ISBLANK('DEM2'!E23),"-",'DEM2'!E23)</f>
        <v>11.3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3.4</v>
      </c>
      <c r="G116" s="407">
        <f>IF(ISBLANK('DEM2'!E24),"-",'DEM2'!E24)</f>
        <v>5.0999999999999996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6.3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22030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23964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34.799999999999997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80235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2605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40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 t="str">
        <f>IF(ISBLANK(SIROMASTVO1!B6),"-",SIROMASTVO1!B6)</f>
        <v>-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 t="str">
        <f>IF(ISBLANK(SIROMASTVO1!B4),"-",SIROMASTVO1!B4)</f>
        <v>-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 t="str">
        <f>IF(ISBLANK(SIROMASTVO1!B5),"-",SIROMASTVO1!B5)</f>
        <v>-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13975094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202917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2231728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1032101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32404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4022522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58407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87338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1268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4017196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58329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4400030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63888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696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2672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369346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5184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4658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4622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18457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5158</v>
      </c>
      <c r="C300" s="808">
        <f>IF(ISBLANK(POLJ3!C4),"-",POLJ3!C4)</f>
        <v>1168</v>
      </c>
      <c r="D300" s="1153">
        <f>IF(ISBLANK(POLJ3!D4),"-",POLJ3!D4)</f>
        <v>3990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5441</v>
      </c>
      <c r="C301" s="789">
        <f>IF(ISBLANK(POLJ3!C5),"-",POLJ3!C5)</f>
        <v>3412</v>
      </c>
      <c r="D301" s="1154">
        <f>IF(ISBLANK(POLJ3!D5),"-",POLJ3!D5)</f>
        <v>2029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6</v>
      </c>
      <c r="C302" s="790">
        <f>IF(ISBLANK(POLJ3!C6),"-",POLJ3!C6)</f>
        <v>5</v>
      </c>
      <c r="D302" s="1155">
        <f>IF(ISBLANK(POLJ3!D6),"-",POLJ3!D6)</f>
        <v>1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190</v>
      </c>
      <c r="C303" s="791">
        <f>IF(ISBLANK(POLJ3!C7),"-",POLJ3!C7)</f>
        <v>33</v>
      </c>
      <c r="D303" s="1164">
        <f>IF(ISBLANK(POLJ3!D7),"-",POLJ3!D7)</f>
        <v>157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5184</v>
      </c>
      <c r="C304" s="807">
        <f>IF(ISBLANK(POLJ3!C8),"-",POLJ3!C8)</f>
        <v>1047</v>
      </c>
      <c r="D304" s="1122">
        <f>IF(ISBLANK(POLJ3!D8),"-",POLJ3!D8)</f>
        <v>4137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141.85</v>
      </c>
      <c r="C310" s="1123"/>
      <c r="D310" s="3"/>
      <c r="E310" s="5"/>
      <c r="F310" s="5"/>
      <c r="G310" s="815" t="s">
        <v>765</v>
      </c>
      <c r="H310" s="816">
        <f>IF(ISBLANK(POLJ2!H3),"-",POLJ2!H3)</f>
        <v>5819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23319.37</v>
      </c>
      <c r="C311" s="1124"/>
      <c r="D311" s="3"/>
      <c r="E311" s="5"/>
      <c r="F311" s="5"/>
      <c r="G311" s="810" t="s">
        <v>766</v>
      </c>
      <c r="H311" s="248">
        <f>IF(ISBLANK(POLJ2!H4),"-",POLJ2!H4)</f>
        <v>27720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477.72</v>
      </c>
      <c r="C312" s="1124"/>
      <c r="D312" s="3"/>
      <c r="E312" s="5"/>
      <c r="F312" s="5"/>
      <c r="G312" s="810" t="s">
        <v>767</v>
      </c>
      <c r="H312" s="248">
        <f>IF(ISBLANK(POLJ2!H5),"-",POLJ2!H5)</f>
        <v>9465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98.57</v>
      </c>
      <c r="C313" s="1124"/>
      <c r="D313" s="3"/>
      <c r="E313" s="5"/>
      <c r="F313" s="5"/>
      <c r="G313" s="812" t="s">
        <v>768</v>
      </c>
      <c r="H313" s="249">
        <f>IF(ISBLANK(POLJ2!H6),"-",POLJ2!H6)</f>
        <v>310151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5.92</v>
      </c>
      <c r="C314" s="1124"/>
      <c r="D314" s="3"/>
      <c r="E314" s="5"/>
      <c r="F314" s="5"/>
      <c r="G314" s="814" t="s">
        <v>16</v>
      </c>
      <c r="H314" s="817">
        <f>IF(ISBLANK(POLJ2!H7),"-",POLJ2!H7)</f>
        <v>353155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938.02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24981.45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23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655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42.3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2089</v>
      </c>
      <c r="I364" s="808">
        <f>IF(ISBLANK(OBRAZ2!I6),"-",OBRAZ2!I6)</f>
        <v>1950</v>
      </c>
      <c r="J364" s="808">
        <f>IF(ISBLANK(OBRAZ2!J6),"-",OBRAZ2!J6)</f>
        <v>139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828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319</v>
      </c>
      <c r="I365" s="789">
        <f>IF(ISBLANK(OBRAZ2!I7),"-",OBRAZ2!I7)</f>
        <v>309</v>
      </c>
      <c r="J365" s="789">
        <f>IF(ISBLANK(OBRAZ2!J7),"-",OBRAZ2!J7)</f>
        <v>10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50.6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151</v>
      </c>
      <c r="I366" s="807">
        <f>IF(ISBLANK(OBRAZ2!I8),"-",OBRAZ2!I8)</f>
        <v>151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549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72.316384180790962</v>
      </c>
      <c r="I377" s="851">
        <f>IF(ISBLANK(OBRAZ2!C14),"-",OBRAZ2!C23)</f>
        <v>73.815222594542846</v>
      </c>
      <c r="J377" s="851">
        <f>IF(ISBLANK(OBRAZ2!D14),"-",OBRAZ2!D23)</f>
        <v>72.982283464566933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10.969868173258005</v>
      </c>
      <c r="I379" s="851">
        <f>IF(ISBLANK(OBRAZ2!C16),"-",OBRAZ2!C25)</f>
        <v>9.8611775969363347</v>
      </c>
      <c r="J379" s="851">
        <f>IF(ISBLANK(OBRAZ2!D16),"-",OBRAZ2!D25)</f>
        <v>10.826771653543307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16.713747645951035</v>
      </c>
      <c r="I380" s="852">
        <f>IF(ISBLANK(OBRAZ2!C17),"-",OBRAZ2!C26)</f>
        <v>16.323599808520822</v>
      </c>
      <c r="J380" s="852">
        <f>IF(ISBLANK(OBRAZ2!D17),"-",OBRAZ2!D26)</f>
        <v>16.190944881889763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8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23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2234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2475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348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158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94.3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670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97.7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-0.3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154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7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3261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898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-0.3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1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13862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2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10725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1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13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2776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240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3.5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1.2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0.6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0.2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2.2000000000000002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83.3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1.05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1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1.5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86.7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74.5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8346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12.1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14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596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4896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27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83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6.5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0.8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5.7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6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21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0.1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584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1.1000000000000001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794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7.2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397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3.1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113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249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0.4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55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272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223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27.1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54.7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42.9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31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474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125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159.18799999999999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3.3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38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275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24742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238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16258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3388.64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7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>
        <f>IF(ISBLANK(INDEKSI1!B6),"-",INDEKSI1!B6)</f>
        <v>14.57658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>
        <f>IF(ISBLANK(INDEKSI1!B7),"-",INDEKSI1!B7)</f>
        <v>123</v>
      </c>
      <c r="D696" s="315"/>
      <c r="E696" s="314"/>
      <c r="F696" s="5"/>
      <c r="G696" s="837">
        <v>2012</v>
      </c>
      <c r="H696" s="835">
        <f>IF(ISBLANK(INDEKSI2!B5),"-",INDEKSI2!B5)</f>
        <v>33.76</v>
      </c>
      <c r="I696" s="835">
        <f>IF(ISBLANK(INDEKSI2!C5),"-",INDEKSI2!C5)</f>
        <v>38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>
        <f>IF(ISBLANK(INDEKSI1!B8),"-",INDEKSI1!B8)</f>
        <v>36.630000000000003</v>
      </c>
      <c r="D697" s="315"/>
      <c r="E697" s="314"/>
      <c r="F697" s="5"/>
      <c r="G697" s="838">
        <v>2013</v>
      </c>
      <c r="H697" s="559">
        <f>IF(ISBLANK(INDEKSI2!B6),"-",INDEKSI2!B6)</f>
        <v>35.979999999999997</v>
      </c>
      <c r="I697" s="559">
        <f>IF(ISBLANK(INDEKSI2!C6),"-",INDEKSI2!C6)</f>
        <v>29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>
        <f>IF(ISBLANK(INDEKSI2!B7),"-",INDEKSI2!B7)</f>
        <v>36.24</v>
      </c>
      <c r="I698" s="836">
        <f>IF(ISBLANK(INDEKSI2!C7),"-",INDEKSI2!C7)</f>
        <v>36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6917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3645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20439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12385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3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3.4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/>
      <c r="C4" s="477"/>
      <c r="D4" s="359" t="s">
        <v>1378</v>
      </c>
    </row>
    <row r="5" spans="1:4" x14ac:dyDescent="0.25">
      <c r="A5" s="76" t="s">
        <v>1035</v>
      </c>
      <c r="B5" s="462"/>
      <c r="C5" s="462"/>
      <c r="D5" s="129" t="s">
        <v>1378</v>
      </c>
    </row>
    <row r="6" spans="1:4" x14ac:dyDescent="0.25">
      <c r="A6" s="492" t="s">
        <v>1036</v>
      </c>
      <c r="B6" s="251"/>
      <c r="C6" s="251"/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36.24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36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14.57658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123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36.630000000000003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34.65</v>
      </c>
      <c r="C4" s="721">
        <v>38</v>
      </c>
      <c r="D4" s="710"/>
      <c r="E4" s="711"/>
      <c r="F4" s="712"/>
    </row>
    <row r="5" spans="1:6" x14ac:dyDescent="0.25">
      <c r="A5" s="286">
        <v>2012</v>
      </c>
      <c r="B5" s="614">
        <v>33.76</v>
      </c>
      <c r="C5" s="722">
        <v>38</v>
      </c>
      <c r="D5" s="713"/>
      <c r="E5" s="641"/>
      <c r="F5" s="714"/>
    </row>
    <row r="6" spans="1:6" x14ac:dyDescent="0.25">
      <c r="A6" s="286">
        <v>2013</v>
      </c>
      <c r="B6" s="614">
        <v>35.979999999999997</v>
      </c>
      <c r="C6" s="722">
        <v>29</v>
      </c>
      <c r="D6" s="715">
        <v>14.57658</v>
      </c>
      <c r="E6" s="609">
        <v>123</v>
      </c>
      <c r="F6" s="716">
        <v>36.630000000000003</v>
      </c>
    </row>
    <row r="7" spans="1:6" x14ac:dyDescent="0.25">
      <c r="A7" s="219">
        <v>2014</v>
      </c>
      <c r="B7" s="615">
        <v>36.24</v>
      </c>
      <c r="C7" s="723">
        <v>36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5184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4622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4658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141.85</v>
      </c>
      <c r="G3" s="217" t="s">
        <v>765</v>
      </c>
      <c r="H3" s="71">
        <v>5819</v>
      </c>
    </row>
    <row r="4" spans="1:9" x14ac:dyDescent="0.25">
      <c r="A4" s="286" t="s">
        <v>760</v>
      </c>
      <c r="B4" s="214">
        <v>23319.37</v>
      </c>
      <c r="G4" s="286" t="s">
        <v>766</v>
      </c>
      <c r="H4" s="214">
        <v>27720</v>
      </c>
    </row>
    <row r="5" spans="1:9" x14ac:dyDescent="0.25">
      <c r="A5" s="286" t="s">
        <v>761</v>
      </c>
      <c r="B5" s="214">
        <v>477.72</v>
      </c>
      <c r="G5" s="286" t="s">
        <v>767</v>
      </c>
      <c r="H5" s="214">
        <v>9465</v>
      </c>
    </row>
    <row r="6" spans="1:9" x14ac:dyDescent="0.25">
      <c r="A6" s="286" t="s">
        <v>762</v>
      </c>
      <c r="B6" s="214">
        <v>98.57</v>
      </c>
      <c r="G6" s="286" t="s">
        <v>768</v>
      </c>
      <c r="H6" s="214">
        <v>310151</v>
      </c>
    </row>
    <row r="7" spans="1:9" x14ac:dyDescent="0.25">
      <c r="A7" s="286" t="s">
        <v>763</v>
      </c>
      <c r="B7" s="214">
        <v>5.92</v>
      </c>
      <c r="G7" s="1" t="s">
        <v>24</v>
      </c>
      <c r="H7" s="288">
        <v>353155</v>
      </c>
    </row>
    <row r="8" spans="1:9" x14ac:dyDescent="0.25">
      <c r="A8" s="287" t="s">
        <v>764</v>
      </c>
      <c r="B8" s="73">
        <v>938.02</v>
      </c>
    </row>
    <row r="9" spans="1:9" x14ac:dyDescent="0.25">
      <c r="A9" s="1" t="s">
        <v>24</v>
      </c>
      <c r="B9" s="288">
        <v>24981.45</v>
      </c>
      <c r="I9" s="41" t="s">
        <v>876</v>
      </c>
    </row>
    <row r="10" spans="1:9" x14ac:dyDescent="0.25">
      <c r="G10" s="29" t="s">
        <v>775</v>
      </c>
      <c r="H10" s="58">
        <v>18457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5158</v>
      </c>
      <c r="C4" s="55">
        <v>1168</v>
      </c>
      <c r="D4" s="110">
        <v>3990</v>
      </c>
    </row>
    <row r="5" spans="1:4" ht="30" customHeight="1" x14ac:dyDescent="0.25">
      <c r="A5" s="274" t="s">
        <v>884</v>
      </c>
      <c r="B5" s="212">
        <v>5441</v>
      </c>
      <c r="C5" s="58">
        <v>3412</v>
      </c>
      <c r="D5" s="160">
        <v>2029</v>
      </c>
    </row>
    <row r="6" spans="1:4" x14ac:dyDescent="0.25">
      <c r="A6" s="274" t="s">
        <v>772</v>
      </c>
      <c r="B6" s="212">
        <v>6</v>
      </c>
      <c r="C6" s="58">
        <v>5</v>
      </c>
      <c r="D6" s="160">
        <v>1</v>
      </c>
    </row>
    <row r="7" spans="1:4" ht="30" x14ac:dyDescent="0.25">
      <c r="A7" s="274" t="s">
        <v>773</v>
      </c>
      <c r="B7" s="212">
        <v>190</v>
      </c>
      <c r="C7" s="58">
        <v>33</v>
      </c>
      <c r="D7" s="160">
        <v>157</v>
      </c>
    </row>
    <row r="8" spans="1:4" x14ac:dyDescent="0.25">
      <c r="A8" s="201" t="s">
        <v>774</v>
      </c>
      <c r="B8" s="72">
        <v>5184</v>
      </c>
      <c r="C8" s="61">
        <v>1047</v>
      </c>
      <c r="D8" s="111">
        <v>4137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83.333333333333343</v>
      </c>
      <c r="C14" s="276">
        <f>D6/B6*100</f>
        <v>16.666666666666664</v>
      </c>
    </row>
    <row r="15" spans="1:4" ht="60" x14ac:dyDescent="0.25">
      <c r="A15" s="277" t="s">
        <v>885</v>
      </c>
      <c r="B15" s="282">
        <f>C5/B5*100</f>
        <v>62.709060834405442</v>
      </c>
      <c r="C15" s="278">
        <f>D5/B5*100</f>
        <v>37.290939165594558</v>
      </c>
    </row>
    <row r="16" spans="1:4" ht="30" x14ac:dyDescent="0.25">
      <c r="A16" s="279" t="s">
        <v>821</v>
      </c>
      <c r="B16" s="283">
        <f>C4/B4*100</f>
        <v>22.644435827840248</v>
      </c>
      <c r="C16" s="280">
        <f>D4/B4*100</f>
        <v>77.355564172159745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83.333333333333343</v>
      </c>
      <c r="C21" s="276">
        <f>C14</f>
        <v>16.666666666666664</v>
      </c>
    </row>
    <row r="22" spans="1:3" ht="60" x14ac:dyDescent="0.25">
      <c r="A22" s="277" t="s">
        <v>823</v>
      </c>
      <c r="B22" s="282">
        <f t="shared" ref="B22:C23" si="0">B15</f>
        <v>62.709060834405442</v>
      </c>
      <c r="C22" s="278">
        <f t="shared" si="0"/>
        <v>37.290939165594558</v>
      </c>
    </row>
    <row r="23" spans="1:3" ht="30" x14ac:dyDescent="0.25">
      <c r="A23" s="279" t="s">
        <v>858</v>
      </c>
      <c r="B23" s="285">
        <f t="shared" si="0"/>
        <v>22.644435827840248</v>
      </c>
      <c r="C23" s="284">
        <f t="shared" si="0"/>
        <v>77.355564172159745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23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655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42.3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828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50.6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549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2207</v>
      </c>
      <c r="C6" s="973">
        <v>2035</v>
      </c>
      <c r="D6" s="945">
        <v>172</v>
      </c>
      <c r="E6" s="973">
        <v>2124</v>
      </c>
      <c r="F6" s="973">
        <v>1984</v>
      </c>
      <c r="G6" s="945">
        <v>140</v>
      </c>
      <c r="H6" s="599">
        <v>2089</v>
      </c>
      <c r="I6" s="616">
        <v>1950</v>
      </c>
      <c r="J6" s="945">
        <v>139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319</v>
      </c>
      <c r="I7" s="690">
        <v>309</v>
      </c>
      <c r="J7" s="976">
        <v>10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151</v>
      </c>
      <c r="I8" s="691">
        <v>151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0</v>
      </c>
      <c r="C12" s="600">
        <v>0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1536</v>
      </c>
      <c r="C14" s="751">
        <v>1542</v>
      </c>
      <c r="D14" s="751">
        <v>1483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233</v>
      </c>
      <c r="C16" s="1029">
        <v>206</v>
      </c>
      <c r="D16" s="751">
        <v>220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355</v>
      </c>
      <c r="C17" s="752">
        <v>341</v>
      </c>
      <c r="D17" s="752">
        <v>329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</v>
      </c>
      <c r="C21" s="289">
        <f>C12/SUM(C12:C17)*100</f>
        <v>0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72.316384180790962</v>
      </c>
      <c r="C23" s="290">
        <f>C14/SUM(C12:C17)*100</f>
        <v>73.815222594542846</v>
      </c>
      <c r="D23" s="290">
        <f>D14/SUM(D12:D17)*100</f>
        <v>72.982283464566933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10.969868173258005</v>
      </c>
      <c r="C25" s="290">
        <f>C16/SUM(C12:C17)*100</f>
        <v>9.8611775969363347</v>
      </c>
      <c r="D25" s="290">
        <f>D16/SUM(D12:D17)*100</f>
        <v>10.826771653543307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16.713747645951035</v>
      </c>
      <c r="C26" s="291">
        <f>C17/SUM(C12:C17)*100</f>
        <v>16.323599808520822</v>
      </c>
      <c r="D26" s="291">
        <f>D17/SUM(D12:D17)*100</f>
        <v>16.190944881889763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11.5</v>
      </c>
      <c r="C7" s="600">
        <v>11.6</v>
      </c>
      <c r="D7" s="600">
        <v>11.7</v>
      </c>
    </row>
    <row r="8" spans="1:6" x14ac:dyDescent="0.25">
      <c r="A8" s="695" t="s">
        <v>944</v>
      </c>
      <c r="B8" s="751">
        <v>8.1999999999999993</v>
      </c>
      <c r="C8" s="751">
        <v>14.1</v>
      </c>
      <c r="D8" s="751">
        <v>13.9</v>
      </c>
    </row>
    <row r="9" spans="1:6" x14ac:dyDescent="0.25">
      <c r="A9" s="696" t="s">
        <v>224</v>
      </c>
      <c r="B9" s="752">
        <v>80.400000000000006</v>
      </c>
      <c r="C9" s="752">
        <v>74.3</v>
      </c>
      <c r="D9" s="752">
        <v>74.400000000000006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11.5</v>
      </c>
      <c r="C13" s="697">
        <f t="shared" ref="C13:D13" si="1">IF(ISBLANK(C7),"",C7)</f>
        <v>11.6</v>
      </c>
      <c r="D13" s="697">
        <f t="shared" si="1"/>
        <v>11.7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8.1999999999999993</v>
      </c>
      <c r="C14" s="698">
        <f t="shared" si="2"/>
        <v>14.1</v>
      </c>
      <c r="D14" s="698">
        <f t="shared" si="2"/>
        <v>13.9</v>
      </c>
    </row>
    <row r="15" spans="1:6" x14ac:dyDescent="0.25">
      <c r="A15" s="702" t="s">
        <v>1630</v>
      </c>
      <c r="B15" s="699">
        <f t="shared" si="2"/>
        <v>80.400000000000006</v>
      </c>
      <c r="C15" s="699">
        <f t="shared" si="2"/>
        <v>74.3</v>
      </c>
      <c r="D15" s="699">
        <f t="shared" si="2"/>
        <v>74.400000000000006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11.5</v>
      </c>
      <c r="C18" s="697">
        <f t="shared" ref="C18:D18" si="4">IF(ISBLANK(C7),"",C7)</f>
        <v>11.6</v>
      </c>
      <c r="D18" s="697">
        <f t="shared" si="4"/>
        <v>11.7</v>
      </c>
    </row>
    <row r="19" spans="1:5" x14ac:dyDescent="0.25">
      <c r="A19" s="701" t="s">
        <v>1632</v>
      </c>
      <c r="B19" s="698">
        <f t="shared" ref="B19:D20" si="5">IF(ISBLANK(B8),"",B8)</f>
        <v>8.1999999999999993</v>
      </c>
      <c r="C19" s="698">
        <f t="shared" si="5"/>
        <v>14.1</v>
      </c>
      <c r="D19" s="698">
        <f t="shared" si="5"/>
        <v>13.9</v>
      </c>
    </row>
    <row r="20" spans="1:5" x14ac:dyDescent="0.25">
      <c r="A20" s="702" t="s">
        <v>1633</v>
      </c>
      <c r="B20" s="699">
        <f t="shared" si="5"/>
        <v>80.400000000000006</v>
      </c>
      <c r="C20" s="699">
        <f t="shared" si="5"/>
        <v>74.3</v>
      </c>
      <c r="D20" s="699">
        <f t="shared" si="5"/>
        <v>74.400000000000006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82</v>
      </c>
      <c r="C5" s="611">
        <v>86.9</v>
      </c>
      <c r="D5" s="1030">
        <v>84.6</v>
      </c>
      <c r="F5" s="28"/>
      <c r="G5" s="693">
        <f>A5</f>
        <v>2020</v>
      </c>
      <c r="H5" s="669">
        <f>IF(ISBLANK(B5),"",B5)</f>
        <v>82</v>
      </c>
      <c r="I5" s="618">
        <f t="shared" ref="H5:I7" si="0">IF(ISBLANK(C5),"",C5)</f>
        <v>86.9</v>
      </c>
    </row>
    <row r="6" spans="1:10" x14ac:dyDescent="0.25">
      <c r="A6" s="749">
        <v>2021</v>
      </c>
      <c r="B6" s="601">
        <v>84.1</v>
      </c>
      <c r="C6" s="612">
        <v>82</v>
      </c>
      <c r="D6" s="946">
        <v>83</v>
      </c>
      <c r="F6" s="44"/>
      <c r="G6" s="693">
        <f t="shared" ref="G6:G7" si="1">A6</f>
        <v>2021</v>
      </c>
      <c r="H6" s="670">
        <f t="shared" si="0"/>
        <v>84.1</v>
      </c>
      <c r="I6" s="619">
        <f t="shared" si="0"/>
        <v>82</v>
      </c>
    </row>
    <row r="7" spans="1:10" x14ac:dyDescent="0.25">
      <c r="A7" s="750">
        <v>2022</v>
      </c>
      <c r="B7" s="601">
        <v>86</v>
      </c>
      <c r="C7" s="612">
        <v>87.5</v>
      </c>
      <c r="D7" s="946">
        <v>86.7</v>
      </c>
      <c r="F7" s="44"/>
      <c r="G7" s="693">
        <f t="shared" si="1"/>
        <v>2022</v>
      </c>
      <c r="H7" s="671">
        <f t="shared" si="0"/>
        <v>86</v>
      </c>
      <c r="I7" s="620">
        <f t="shared" si="0"/>
        <v>87.5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82</v>
      </c>
      <c r="I13" s="618">
        <f>IF(ISBLANK(C5),"",C5)</f>
        <v>86.9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84.1</v>
      </c>
      <c r="I14" s="619">
        <f t="shared" si="3"/>
        <v>82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86</v>
      </c>
      <c r="I15" s="620">
        <f t="shared" si="4"/>
        <v>87.5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Град Пожаревац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477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27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68871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144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9.1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17.899999999999999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-8.8000000000000007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72.59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43.6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145.69999999999999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2.65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61964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75101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2162</v>
      </c>
      <c r="C63" s="548">
        <f>IF(ISBLANK('DEM2'!C7),"-",'DEM2'!C7)</f>
        <v>2374</v>
      </c>
      <c r="D63" s="548"/>
      <c r="E63" s="548">
        <f>IF(ISBLANK('DEM2'!D8),"-",'DEM2'!D8)</f>
        <v>2170</v>
      </c>
      <c r="F63" s="548">
        <f>IF(ISBLANK('DEM2'!C8),"-",'DEM2'!C8)</f>
        <v>2298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2709</v>
      </c>
      <c r="C64" s="317">
        <f>IF(ISBLANK('DEM2'!F7),"-",'DEM2'!F7)</f>
        <v>2826</v>
      </c>
      <c r="D64" s="789"/>
      <c r="E64" s="317">
        <f>IF(ISBLANK('DEM2'!G8),"-",'DEM2'!G8)</f>
        <v>2631</v>
      </c>
      <c r="F64" s="317">
        <f>IF(ISBLANK('DEM2'!F8),"-",'DEM2'!F8)</f>
        <v>2691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1567</v>
      </c>
      <c r="C65" s="345">
        <f>IF(ISBLANK('DEM2'!I7),"-",'DEM2'!I7)</f>
        <v>1661</v>
      </c>
      <c r="D65" s="393"/>
      <c r="E65" s="345">
        <f>IF(ISBLANK('DEM2'!J8),"-",'DEM2'!J8)</f>
        <v>1461</v>
      </c>
      <c r="F65" s="345">
        <f>IF(ISBLANK('DEM2'!I8),"-",'DEM2'!I8)</f>
        <v>1531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6042</v>
      </c>
      <c r="C66" s="348">
        <f>IF(ISBLANK('DEM2'!L7),"-",'DEM2'!L7)</f>
        <v>6464</v>
      </c>
      <c r="D66" s="394"/>
      <c r="E66" s="348">
        <f>IF(ISBLANK('DEM2'!M8),"-",'DEM2'!M8)</f>
        <v>5889</v>
      </c>
      <c r="F66" s="348">
        <f>IF(ISBLANK('DEM2'!L8),"-",'DEM2'!L8)</f>
        <v>6146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6165</v>
      </c>
      <c r="C67" s="345">
        <f>IF(ISBLANK('DEM2'!O7),"-",'DEM2'!O7)</f>
        <v>6295</v>
      </c>
      <c r="D67" s="393"/>
      <c r="E67" s="345">
        <f>IF(ISBLANK('DEM2'!P8),"-",'DEM2'!P8)</f>
        <v>5371</v>
      </c>
      <c r="F67" s="345">
        <f>IF(ISBLANK('DEM2'!O8),"-",'DEM2'!O8)</f>
        <v>5837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22988</v>
      </c>
      <c r="C68" s="317">
        <f>IF(ISBLANK('DEM2'!R7),"-",'DEM2'!R7)</f>
        <v>22613</v>
      </c>
      <c r="D68" s="395"/>
      <c r="E68" s="317">
        <f>IF(ISBLANK('DEM2'!S8),"-",'DEM2'!S8)</f>
        <v>21540</v>
      </c>
      <c r="F68" s="317">
        <f>IF(ISBLANK('DEM2'!R8),"-",'DEM2'!R8)</f>
        <v>22458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36290</v>
      </c>
      <c r="C69" s="463">
        <f>IF(ISBLANK('DEM2'!U7),"-",'DEM2'!U7)</f>
        <v>33878</v>
      </c>
      <c r="D69" s="799"/>
      <c r="E69" s="463">
        <f>IF(ISBLANK('DEM2'!V8),"-",'DEM2'!V8)</f>
        <v>34970</v>
      </c>
      <c r="F69" s="463">
        <f>IF(ISBLANK('DEM2'!U8),"-",'DEM2'!U8)</f>
        <v>33901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6.5</v>
      </c>
      <c r="G115" s="800">
        <f>IF(ISBLANK('DEM2'!E23),"-",'DEM2'!E23)</f>
        <v>11.3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3.4</v>
      </c>
      <c r="G116" s="407">
        <f>IF(ISBLANK('DEM2'!E24),"-",'DEM2'!E24)</f>
        <v>5.0999999999999996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6.3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22030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23964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34.799999999999997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80235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2605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40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 t="str">
        <f>IF(ISBLANK(SIROMASTVO1!B6),"-",SIROMASTVO1!B6)</f>
        <v>-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 t="str">
        <f>IF(ISBLANK(SIROMASTVO1!B4),"-",SIROMASTVO1!B4)</f>
        <v>-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 t="str">
        <f>IF(ISBLANK(SIROMASTVO1!B5),"-",SIROMASTVO1!B5)</f>
        <v>-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13975094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202917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2231728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1032101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32404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4022522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58407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87338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1268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4017196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58329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4400030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63888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696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2672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369346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5184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4658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4622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18457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5158</v>
      </c>
      <c r="C300" s="808">
        <f>IF(ISBLANK(POLJ3!C4),"-",POLJ3!C4)</f>
        <v>1168</v>
      </c>
      <c r="D300" s="1153">
        <f>IF(ISBLANK(POLJ3!D4),"-",POLJ3!D4)</f>
        <v>3990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5441</v>
      </c>
      <c r="C301" s="789">
        <f>IF(ISBLANK(POLJ3!C5),"-",POLJ3!C5)</f>
        <v>3412</v>
      </c>
      <c r="D301" s="1154">
        <f>IF(ISBLANK(POLJ3!D5),"-",POLJ3!D5)</f>
        <v>2029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6</v>
      </c>
      <c r="C302" s="790">
        <f>IF(ISBLANK(POLJ3!C6),"-",POLJ3!C6)</f>
        <v>5</v>
      </c>
      <c r="D302" s="1155">
        <f>IF(ISBLANK(POLJ3!D6),"-",POLJ3!D6)</f>
        <v>1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190</v>
      </c>
      <c r="C303" s="791">
        <f>IF(ISBLANK(POLJ3!C7),"-",POLJ3!C7)</f>
        <v>33</v>
      </c>
      <c r="D303" s="1164">
        <f>IF(ISBLANK(POLJ3!D7),"-",POLJ3!D7)</f>
        <v>157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5184</v>
      </c>
      <c r="C304" s="807">
        <f>IF(ISBLANK(POLJ3!C8),"-",POLJ3!C8)</f>
        <v>1047</v>
      </c>
      <c r="D304" s="1122">
        <f>IF(ISBLANK(POLJ3!D8),"-",POLJ3!D8)</f>
        <v>4137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141.85</v>
      </c>
      <c r="C310" s="1123"/>
      <c r="D310" s="3"/>
      <c r="E310" s="5"/>
      <c r="F310" s="5"/>
      <c r="G310" s="815" t="s">
        <v>854</v>
      </c>
      <c r="H310" s="816">
        <f>IF(ISBLANK(POLJ2!H3),"-",POLJ2!H3)</f>
        <v>5819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23319.37</v>
      </c>
      <c r="C311" s="1124"/>
      <c r="D311" s="3"/>
      <c r="E311" s="5"/>
      <c r="F311" s="5"/>
      <c r="G311" s="810" t="s">
        <v>855</v>
      </c>
      <c r="H311" s="248">
        <f>IF(ISBLANK(POLJ2!H4),"-",POLJ2!H4)</f>
        <v>27720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477.72</v>
      </c>
      <c r="C312" s="1124"/>
      <c r="D312" s="3"/>
      <c r="E312" s="5"/>
      <c r="F312" s="5"/>
      <c r="G312" s="810" t="s">
        <v>856</v>
      </c>
      <c r="H312" s="248">
        <f>IF(ISBLANK(POLJ2!H5),"-",POLJ2!H5)</f>
        <v>9465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98.57</v>
      </c>
      <c r="C313" s="1124"/>
      <c r="D313" s="3"/>
      <c r="E313" s="5"/>
      <c r="F313" s="5"/>
      <c r="G313" s="812" t="s">
        <v>857</v>
      </c>
      <c r="H313" s="249">
        <f>IF(ISBLANK(POLJ2!H6),"-",POLJ2!H6)</f>
        <v>310151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5.92</v>
      </c>
      <c r="C314" s="1124"/>
      <c r="D314" s="3"/>
      <c r="E314" s="5"/>
      <c r="F314" s="5"/>
      <c r="G314" s="814" t="s">
        <v>847</v>
      </c>
      <c r="H314" s="817">
        <f>IF(ISBLANK(POLJ2!H7),"-",POLJ2!H7)</f>
        <v>353155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938.02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24981.45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23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655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42.3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2089</v>
      </c>
      <c r="I364" s="808">
        <f>IF(ISBLANK(OBRAZ2!I6),"-",OBRAZ2!I6)</f>
        <v>1950</v>
      </c>
      <c r="J364" s="808">
        <f>IF(ISBLANK(OBRAZ2!J6),"-",OBRAZ2!J6)</f>
        <v>139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828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319</v>
      </c>
      <c r="I365" s="416">
        <f>IF(ISBLANK(OBRAZ2!I7),"-",OBRAZ2!I7)</f>
        <v>309</v>
      </c>
      <c r="J365" s="416">
        <f>IF(ISBLANK(OBRAZ2!J7),"-",OBRAZ2!J7)</f>
        <v>10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50.6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151</v>
      </c>
      <c r="I366" s="807">
        <f>IF(ISBLANK(OBRAZ2!I8),"-",OBRAZ2!I8)</f>
        <v>151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549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72.316384180790962</v>
      </c>
      <c r="I377" s="851">
        <f>IF(ISBLANK(OBRAZ2!C14),"-",OBRAZ2!C23)</f>
        <v>73.815222594542846</v>
      </c>
      <c r="J377" s="851">
        <f>IF(ISBLANK(OBRAZ2!D14),"-",OBRAZ2!D23)</f>
        <v>72.982283464566933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10.969868173258005</v>
      </c>
      <c r="I379" s="851">
        <f>IF(ISBLANK(OBRAZ2!C16),"-",OBRAZ2!C25)</f>
        <v>9.8611775969363347</v>
      </c>
      <c r="J379" s="851">
        <f>IF(ISBLANK(OBRAZ2!D16),"-",OBRAZ2!D25)</f>
        <v>10.826771653543307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16.713747645951035</v>
      </c>
      <c r="I380" s="852">
        <f>IF(ISBLANK(OBRAZ2!C17),"-",OBRAZ2!C26)</f>
        <v>16.323599808520822</v>
      </c>
      <c r="J380" s="852">
        <f>IF(ISBLANK(OBRAZ2!D17),"-",OBRAZ2!D26)</f>
        <v>16.190944881889763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8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23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2234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2475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348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158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94.3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670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97.7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-0.3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154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7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3261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898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-0.3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1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13862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2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10725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1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13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2776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240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3.5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1.2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0.6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0.2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2.2000000000000002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83.3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1.05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1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1.5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86.7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74.5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8346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12.1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14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596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4896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27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83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6.5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0.8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5.7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6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21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0.1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584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1.1000000000000001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794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7.2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397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3.1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113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249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0.4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55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272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223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27.1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54.7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42.9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31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474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125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159.18799999999999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3.3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38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275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24742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238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16258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3388.64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7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>
        <f>IF(ISBLANK(INDEKSI1!B6),"-",INDEKSI1!B6)</f>
        <v>14.57658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>
        <f>IF(ISBLANK(INDEKSI1!B7),"-",INDEKSI1!B7)</f>
        <v>123</v>
      </c>
      <c r="D696" s="3"/>
      <c r="E696" s="5"/>
      <c r="F696" s="5"/>
      <c r="G696" s="837">
        <v>2012</v>
      </c>
      <c r="H696" s="835">
        <f>IF(ISBLANK(INDEKSI2!B5),"-",INDEKSI2!B5)</f>
        <v>33.76</v>
      </c>
      <c r="I696" s="835">
        <f>IF(ISBLANK(INDEKSI2!C5),"-",INDEKSI2!C5)</f>
        <v>38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>
        <f>IF(ISBLANK(INDEKSI1!B8),"-",INDEKSI1!B8)</f>
        <v>36.630000000000003</v>
      </c>
      <c r="D697" s="3"/>
      <c r="E697" s="5"/>
      <c r="F697" s="5"/>
      <c r="G697" s="838">
        <v>2013</v>
      </c>
      <c r="H697" s="559">
        <f>IF(ISBLANK(INDEKSI2!B6),"-",INDEKSI2!B6)</f>
        <v>35.979999999999997</v>
      </c>
      <c r="I697" s="559">
        <f>IF(ISBLANK(INDEKSI2!C6),"-",INDEKSI2!C6)</f>
        <v>29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36.24</v>
      </c>
      <c r="I698" s="836">
        <f>IF(ISBLANK(INDEKSI2!C7),"-",INDEKSI2!C7)</f>
        <v>36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6917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3645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20439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12385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3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3.4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24</v>
      </c>
      <c r="D6" s="612">
        <v>10</v>
      </c>
      <c r="E6" s="612">
        <v>14</v>
      </c>
      <c r="F6" s="1033">
        <v>599</v>
      </c>
      <c r="G6" s="612">
        <v>317</v>
      </c>
      <c r="H6" s="980">
        <v>282</v>
      </c>
      <c r="I6" s="1034">
        <v>36.5</v>
      </c>
      <c r="J6" s="612">
        <v>36.9</v>
      </c>
      <c r="K6" s="1035">
        <v>36.1</v>
      </c>
      <c r="L6" s="1033">
        <v>937</v>
      </c>
      <c r="M6" s="612">
        <v>489</v>
      </c>
      <c r="N6" s="1028">
        <v>448</v>
      </c>
      <c r="O6" s="1034">
        <v>57.5</v>
      </c>
      <c r="P6" s="612">
        <v>57.6</v>
      </c>
      <c r="Q6" s="1028">
        <v>57.4</v>
      </c>
      <c r="R6" s="1033">
        <v>588</v>
      </c>
      <c r="S6" s="612">
        <v>319</v>
      </c>
      <c r="T6" s="1035">
        <v>269</v>
      </c>
    </row>
    <row r="7" spans="1:20" x14ac:dyDescent="0.25">
      <c r="A7" s="286">
        <v>2021</v>
      </c>
      <c r="B7" s="602">
        <v>1</v>
      </c>
      <c r="C7" s="601">
        <v>23</v>
      </c>
      <c r="D7" s="612">
        <v>10</v>
      </c>
      <c r="E7" s="612">
        <v>13</v>
      </c>
      <c r="F7" s="1033">
        <v>610</v>
      </c>
      <c r="G7" s="612">
        <v>330</v>
      </c>
      <c r="H7" s="980">
        <v>280</v>
      </c>
      <c r="I7" s="1034">
        <v>38.200000000000003</v>
      </c>
      <c r="J7" s="612">
        <v>39.4</v>
      </c>
      <c r="K7" s="1035">
        <v>36.799999999999997</v>
      </c>
      <c r="L7" s="1033">
        <v>932</v>
      </c>
      <c r="M7" s="612">
        <v>465</v>
      </c>
      <c r="N7" s="1028">
        <v>467</v>
      </c>
      <c r="O7" s="1034">
        <v>57.3</v>
      </c>
      <c r="P7" s="612">
        <v>55</v>
      </c>
      <c r="Q7" s="1028">
        <v>59.8</v>
      </c>
      <c r="R7" s="1033">
        <v>547</v>
      </c>
      <c r="S7" s="612">
        <v>287</v>
      </c>
      <c r="T7" s="1035">
        <v>260</v>
      </c>
    </row>
    <row r="8" spans="1:20" x14ac:dyDescent="0.25">
      <c r="A8" s="219">
        <v>2022</v>
      </c>
      <c r="B8" s="617">
        <v>1</v>
      </c>
      <c r="C8" s="947">
        <v>23</v>
      </c>
      <c r="D8" s="981">
        <v>10</v>
      </c>
      <c r="E8" s="981">
        <v>13</v>
      </c>
      <c r="F8" s="1036">
        <v>655</v>
      </c>
      <c r="G8" s="981">
        <v>334</v>
      </c>
      <c r="H8" s="979">
        <v>321</v>
      </c>
      <c r="I8" s="754">
        <v>42.3</v>
      </c>
      <c r="J8" s="981">
        <v>41.8</v>
      </c>
      <c r="K8" s="1037">
        <v>42.9</v>
      </c>
      <c r="L8" s="1036">
        <v>828</v>
      </c>
      <c r="M8" s="981">
        <v>431</v>
      </c>
      <c r="N8" s="691">
        <v>397</v>
      </c>
      <c r="O8" s="754">
        <v>50.6</v>
      </c>
      <c r="P8" s="981">
        <v>51.4</v>
      </c>
      <c r="Q8" s="691">
        <v>49.6</v>
      </c>
      <c r="R8" s="1036">
        <v>549</v>
      </c>
      <c r="S8" s="981">
        <v>272</v>
      </c>
      <c r="T8" s="1037">
        <v>277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8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23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2234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2475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348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158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94.3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670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97.7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-0.3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154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86.52207591014718</v>
      </c>
      <c r="C21" s="739">
        <f>B10/(B7+B10)*100</f>
        <v>13.477924089852827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93.999240410178516</v>
      </c>
      <c r="C22" s="739">
        <f>B11/(B8+B11)*100</f>
        <v>6.000759589821496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86.52207591014718</v>
      </c>
      <c r="C26" s="739">
        <f>C21</f>
        <v>13.477924089852827</v>
      </c>
    </row>
    <row r="27" spans="1:10" ht="24.75" x14ac:dyDescent="0.25">
      <c r="A27" s="742" t="s">
        <v>1407</v>
      </c>
      <c r="B27" s="739">
        <f>B22</f>
        <v>93.999240410178516</v>
      </c>
      <c r="C27" s="739">
        <f>C22</f>
        <v>6.000759589821496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6</v>
      </c>
      <c r="C5" s="1095">
        <v>2</v>
      </c>
      <c r="D5" s="914" t="s">
        <v>5</v>
      </c>
      <c r="E5" s="211"/>
      <c r="F5" s="125">
        <v>2021</v>
      </c>
      <c r="G5" s="70">
        <v>8</v>
      </c>
      <c r="H5" s="55">
        <v>6</v>
      </c>
      <c r="I5" s="110">
        <v>2</v>
      </c>
      <c r="J5" s="70">
        <v>22</v>
      </c>
      <c r="K5" s="55">
        <v>2</v>
      </c>
      <c r="L5" s="110">
        <v>20</v>
      </c>
      <c r="M5" s="70">
        <v>2227</v>
      </c>
      <c r="N5" s="55">
        <v>2530</v>
      </c>
      <c r="O5" s="70">
        <v>353</v>
      </c>
      <c r="P5" s="110">
        <v>168</v>
      </c>
    </row>
    <row r="6" spans="1:16" x14ac:dyDescent="0.25">
      <c r="A6" s="923" t="s">
        <v>259</v>
      </c>
      <c r="B6" s="1096">
        <v>2</v>
      </c>
      <c r="C6" s="1097">
        <v>21</v>
      </c>
      <c r="D6" s="915" t="s">
        <v>5</v>
      </c>
      <c r="E6" s="254"/>
      <c r="F6" s="125">
        <v>2022</v>
      </c>
      <c r="G6" s="212">
        <v>8</v>
      </c>
      <c r="H6" s="58">
        <v>6</v>
      </c>
      <c r="I6" s="160">
        <v>2</v>
      </c>
      <c r="J6" s="212">
        <v>23</v>
      </c>
      <c r="K6" s="58">
        <v>2</v>
      </c>
      <c r="L6" s="160">
        <v>21</v>
      </c>
      <c r="M6" s="212">
        <v>2234</v>
      </c>
      <c r="N6" s="58">
        <v>2475</v>
      </c>
      <c r="O6" s="212">
        <v>348</v>
      </c>
      <c r="P6" s="160">
        <v>158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8</v>
      </c>
      <c r="H7" s="94">
        <v>6</v>
      </c>
      <c r="I7" s="169">
        <v>2</v>
      </c>
      <c r="J7" s="167"/>
      <c r="K7" s="94"/>
      <c r="L7" s="169"/>
      <c r="M7" s="167">
        <v>2653</v>
      </c>
      <c r="N7" s="94">
        <v>2545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6</v>
      </c>
      <c r="C11" s="918">
        <f>IF(ISBLANK(C5),"",C5)</f>
        <v>2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2</v>
      </c>
      <c r="C12" s="921">
        <f>IF(ISBLANK(C6),"",C6)</f>
        <v>21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91.8</v>
      </c>
      <c r="C5" s="611">
        <v>91.4</v>
      </c>
      <c r="D5" s="945">
        <v>92.2</v>
      </c>
      <c r="E5" s="610"/>
      <c r="F5" s="611"/>
      <c r="G5" s="945"/>
      <c r="H5" s="610"/>
      <c r="I5" s="611"/>
      <c r="J5" s="945"/>
      <c r="K5" s="610">
        <v>698</v>
      </c>
      <c r="L5" s="611">
        <v>383</v>
      </c>
      <c r="M5" s="945">
        <v>315</v>
      </c>
      <c r="N5" s="610">
        <v>87.9</v>
      </c>
      <c r="O5" s="611">
        <v>92.8</v>
      </c>
      <c r="P5" s="945">
        <v>82.7</v>
      </c>
      <c r="Q5" s="610">
        <v>0.3</v>
      </c>
      <c r="R5" s="611">
        <v>0.5</v>
      </c>
      <c r="S5" s="945">
        <v>0</v>
      </c>
    </row>
    <row r="6" spans="1:19" x14ac:dyDescent="0.25">
      <c r="A6" s="286">
        <v>2021</v>
      </c>
      <c r="B6" s="457">
        <v>92.7</v>
      </c>
      <c r="C6" s="458">
        <v>92.6</v>
      </c>
      <c r="D6" s="976">
        <v>92.7</v>
      </c>
      <c r="E6" s="457">
        <v>25</v>
      </c>
      <c r="F6" s="458">
        <v>16</v>
      </c>
      <c r="G6" s="976">
        <v>9</v>
      </c>
      <c r="H6" s="457">
        <v>160</v>
      </c>
      <c r="I6" s="458">
        <v>100</v>
      </c>
      <c r="J6" s="976">
        <v>60</v>
      </c>
      <c r="K6" s="457">
        <v>701</v>
      </c>
      <c r="L6" s="458">
        <v>364</v>
      </c>
      <c r="M6" s="976">
        <v>337</v>
      </c>
      <c r="N6" s="457">
        <v>97.5</v>
      </c>
      <c r="O6" s="458">
        <v>98.1</v>
      </c>
      <c r="P6" s="976">
        <v>96.9</v>
      </c>
      <c r="Q6" s="457">
        <v>0.3</v>
      </c>
      <c r="R6" s="458">
        <v>0.1</v>
      </c>
      <c r="S6" s="976">
        <v>0.4</v>
      </c>
    </row>
    <row r="7" spans="1:19" x14ac:dyDescent="0.25">
      <c r="A7" s="286">
        <v>2022</v>
      </c>
      <c r="B7" s="601">
        <v>94.3</v>
      </c>
      <c r="C7" s="612">
        <v>93.3</v>
      </c>
      <c r="D7" s="980">
        <v>95.3</v>
      </c>
      <c r="E7" s="601">
        <v>26</v>
      </c>
      <c r="F7" s="612">
        <v>15</v>
      </c>
      <c r="G7" s="980">
        <v>11</v>
      </c>
      <c r="H7" s="601">
        <v>141</v>
      </c>
      <c r="I7" s="612">
        <v>94</v>
      </c>
      <c r="J7" s="980">
        <v>47</v>
      </c>
      <c r="K7" s="601">
        <v>670</v>
      </c>
      <c r="L7" s="612">
        <v>384</v>
      </c>
      <c r="M7" s="980">
        <v>286</v>
      </c>
      <c r="N7" s="601">
        <v>97.7</v>
      </c>
      <c r="O7" s="612">
        <v>110.6</v>
      </c>
      <c r="P7" s="980">
        <v>84.4</v>
      </c>
      <c r="Q7" s="601">
        <v>-0.3</v>
      </c>
      <c r="R7" s="612">
        <v>-1.1000000000000001</v>
      </c>
      <c r="S7" s="980">
        <v>0.5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154</v>
      </c>
      <c r="I8" s="981">
        <v>93</v>
      </c>
      <c r="J8" s="979">
        <v>61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7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-0.3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2231728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32404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584</v>
      </c>
      <c r="C5" s="616">
        <v>401</v>
      </c>
      <c r="D5" s="616">
        <v>183</v>
      </c>
      <c r="E5" s="599">
        <v>2205</v>
      </c>
      <c r="F5" s="616">
        <v>1076</v>
      </c>
      <c r="G5" s="945">
        <v>1129</v>
      </c>
      <c r="H5" s="616">
        <v>722</v>
      </c>
      <c r="I5" s="616">
        <v>318</v>
      </c>
      <c r="J5" s="616">
        <v>404</v>
      </c>
      <c r="K5" s="217">
        <f>SUM(B5,E5,H5)</f>
        <v>3511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516</v>
      </c>
      <c r="C6" s="612">
        <v>381</v>
      </c>
      <c r="D6" s="946">
        <v>135</v>
      </c>
      <c r="E6" s="601">
        <v>2134</v>
      </c>
      <c r="F6" s="612">
        <v>1034</v>
      </c>
      <c r="G6" s="946">
        <v>1100</v>
      </c>
      <c r="H6" s="601">
        <v>716</v>
      </c>
      <c r="I6" s="612">
        <v>319</v>
      </c>
      <c r="J6" s="612">
        <v>397</v>
      </c>
      <c r="K6" s="218">
        <f>SUM(B6,E6,H6)</f>
        <v>3366</v>
      </c>
      <c r="M6" s="105" t="s">
        <v>284</v>
      </c>
      <c r="N6" s="171">
        <f>IF(ISBLANK(J7),"",J7)</f>
        <v>375</v>
      </c>
      <c r="O6" s="80">
        <f>IF(ISBLANK(I7),"",I7)</f>
        <v>305</v>
      </c>
      <c r="P6" s="211"/>
    </row>
    <row r="7" spans="1:17" ht="24.75" x14ac:dyDescent="0.25">
      <c r="A7" s="218">
        <v>2023</v>
      </c>
      <c r="B7" s="601">
        <v>524</v>
      </c>
      <c r="C7" s="612">
        <v>376</v>
      </c>
      <c r="D7" s="946">
        <v>148</v>
      </c>
      <c r="E7" s="601">
        <v>2057</v>
      </c>
      <c r="F7" s="612">
        <v>976</v>
      </c>
      <c r="G7" s="946">
        <v>1081</v>
      </c>
      <c r="H7" s="601">
        <v>680</v>
      </c>
      <c r="I7" s="612">
        <v>305</v>
      </c>
      <c r="J7" s="612">
        <v>375</v>
      </c>
      <c r="K7" s="218">
        <f>SUM(B7,E7,H7)</f>
        <v>3261</v>
      </c>
      <c r="M7" s="106" t="s">
        <v>285</v>
      </c>
      <c r="N7" s="220">
        <f>IF(ISBLANK(G7),"",G7)</f>
        <v>1081</v>
      </c>
      <c r="O7" s="107">
        <f>IF(ISBLANK(F7),"",F7)</f>
        <v>976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148</v>
      </c>
      <c r="O8" s="83">
        <f>IF(ISBLANK(C7),"",C7)</f>
        <v>376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375</v>
      </c>
      <c r="O13" s="80">
        <f>IF(ISBLANK(I7),"",I7)</f>
        <v>305</v>
      </c>
      <c r="P13" s="211"/>
    </row>
    <row r="14" spans="1:17" ht="27.75" customHeight="1" x14ac:dyDescent="0.25">
      <c r="M14" s="106" t="s">
        <v>515</v>
      </c>
      <c r="N14" s="220">
        <f>IF(ISBLANK(G7),"",G7)</f>
        <v>1081</v>
      </c>
      <c r="O14" s="107">
        <f>IF(ISBLANK(F7),"",F7)</f>
        <v>976</v>
      </c>
      <c r="P14" s="211"/>
    </row>
    <row r="15" spans="1:17" ht="26.25" customHeight="1" x14ac:dyDescent="0.25">
      <c r="M15" s="108" t="s">
        <v>516</v>
      </c>
      <c r="N15" s="170">
        <f>IF(ISBLANK(D7),"",D7)</f>
        <v>148</v>
      </c>
      <c r="O15" s="83">
        <f>IF(ISBLANK(C7),"",C7)</f>
        <v>376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195</v>
      </c>
      <c r="C21" s="616">
        <v>140</v>
      </c>
      <c r="D21" s="616">
        <v>55</v>
      </c>
      <c r="E21" s="599">
        <v>555</v>
      </c>
      <c r="F21" s="616">
        <v>266</v>
      </c>
      <c r="G21" s="945">
        <v>289</v>
      </c>
      <c r="H21" s="616">
        <v>180</v>
      </c>
      <c r="I21" s="616">
        <v>80</v>
      </c>
      <c r="J21" s="616">
        <v>100</v>
      </c>
      <c r="K21" s="217">
        <f>SUM(B21,E21,H21)</f>
        <v>930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190</v>
      </c>
      <c r="C22" s="1028">
        <v>120</v>
      </c>
      <c r="D22" s="980">
        <v>70</v>
      </c>
      <c r="E22" s="1034">
        <v>546</v>
      </c>
      <c r="F22" s="1028">
        <v>277</v>
      </c>
      <c r="G22" s="980">
        <v>269</v>
      </c>
      <c r="H22" s="1034">
        <v>178</v>
      </c>
      <c r="I22" s="1028">
        <v>68</v>
      </c>
      <c r="J22" s="1028">
        <v>110</v>
      </c>
      <c r="K22" s="218">
        <f>SUM(B22,E22,H22)</f>
        <v>914</v>
      </c>
      <c r="M22" s="105" t="s">
        <v>284</v>
      </c>
      <c r="N22" s="171">
        <f>IF(ISBLANK(J23),"",J23)</f>
        <v>104</v>
      </c>
      <c r="O22" s="80">
        <f>IF(ISBLANK(I23),"",I23)</f>
        <v>78</v>
      </c>
      <c r="P22" s="211"/>
    </row>
    <row r="23" spans="1:17" ht="24.75" x14ac:dyDescent="0.25">
      <c r="A23" s="218">
        <v>2022</v>
      </c>
      <c r="B23" s="1034">
        <v>176</v>
      </c>
      <c r="C23" s="1028">
        <v>107</v>
      </c>
      <c r="D23" s="980">
        <v>69</v>
      </c>
      <c r="E23" s="1034">
        <v>540</v>
      </c>
      <c r="F23" s="1028">
        <v>272</v>
      </c>
      <c r="G23" s="980">
        <v>268</v>
      </c>
      <c r="H23" s="1034">
        <v>182</v>
      </c>
      <c r="I23" s="1028">
        <v>78</v>
      </c>
      <c r="J23" s="1028">
        <v>104</v>
      </c>
      <c r="K23" s="218">
        <f>SUM(B23,E23,H23)</f>
        <v>898</v>
      </c>
      <c r="M23" s="106" t="s">
        <v>285</v>
      </c>
      <c r="N23" s="220">
        <f>IF(ISBLANK(G23),"",G23)</f>
        <v>268</v>
      </c>
      <c r="O23" s="107">
        <f>IF(ISBLANK(F23),"",F23)</f>
        <v>272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69</v>
      </c>
      <c r="O24" s="109">
        <f>IF(ISBLANK(C23),"",C23)</f>
        <v>107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104</v>
      </c>
      <c r="O29" s="80">
        <f>IF(ISBLANK(I23),"",I23)</f>
        <v>78</v>
      </c>
      <c r="P29" s="211"/>
    </row>
    <row r="30" spans="1:17" ht="27.75" customHeight="1" x14ac:dyDescent="0.25">
      <c r="M30" s="106" t="s">
        <v>515</v>
      </c>
      <c r="N30" s="220">
        <f>IF(ISBLANK(G23),"",G23)</f>
        <v>268</v>
      </c>
      <c r="O30" s="107">
        <f>IF(ISBLANK(F23),"",F23)</f>
        <v>272</v>
      </c>
      <c r="P30" s="211"/>
    </row>
    <row r="31" spans="1:17" ht="27.75" customHeight="1" x14ac:dyDescent="0.25">
      <c r="M31" s="108" t="s">
        <v>516</v>
      </c>
      <c r="N31" s="221">
        <f>IF(ISBLANK(D23),"",D23)</f>
        <v>69</v>
      </c>
      <c r="O31" s="109">
        <f>IF(ISBLANK(C23),"",C23)</f>
        <v>107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1032101</v>
      </c>
      <c r="D5" s="253"/>
    </row>
    <row r="6" spans="1:4" ht="30" x14ac:dyDescent="0.25">
      <c r="A6" s="686" t="s">
        <v>474</v>
      </c>
      <c r="B6" s="617">
        <v>1199627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0.4</v>
      </c>
      <c r="J5" s="611">
        <v>0.5</v>
      </c>
      <c r="K5" s="945">
        <v>0.3</v>
      </c>
      <c r="L5" s="610"/>
      <c r="M5" s="611"/>
      <c r="N5" s="945"/>
    </row>
    <row r="6" spans="1:14" x14ac:dyDescent="0.25">
      <c r="A6" s="286">
        <v>2021</v>
      </c>
      <c r="B6" s="457">
        <v>7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1.6</v>
      </c>
      <c r="J6" s="458">
        <v>1.6</v>
      </c>
      <c r="K6" s="976">
        <v>1.6</v>
      </c>
      <c r="L6" s="457"/>
      <c r="M6" s="458"/>
      <c r="N6" s="976"/>
    </row>
    <row r="7" spans="1:14" x14ac:dyDescent="0.25">
      <c r="A7" s="286">
        <v>2022</v>
      </c>
      <c r="B7" s="601">
        <v>7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-0.3</v>
      </c>
      <c r="J7" s="612">
        <v>-0.5</v>
      </c>
      <c r="K7" s="980">
        <v>-0.2</v>
      </c>
      <c r="L7" s="601"/>
      <c r="M7" s="612"/>
      <c r="N7" s="980"/>
    </row>
    <row r="8" spans="1:14" x14ac:dyDescent="0.25">
      <c r="A8" s="219">
        <v>2023</v>
      </c>
      <c r="B8" s="947">
        <v>7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292</v>
      </c>
      <c r="C5" s="207">
        <v>275</v>
      </c>
      <c r="G5" s="113"/>
      <c r="H5" s="174" t="s">
        <v>586</v>
      </c>
      <c r="I5" s="207">
        <v>117</v>
      </c>
      <c r="J5" s="207">
        <v>88</v>
      </c>
    </row>
    <row r="6" spans="1:13" ht="15" customHeight="1" x14ac:dyDescent="0.25">
      <c r="A6" s="175" t="s">
        <v>587</v>
      </c>
      <c r="B6" s="208">
        <v>1396</v>
      </c>
      <c r="C6" s="208">
        <v>411</v>
      </c>
      <c r="G6" s="113"/>
      <c r="H6" s="175" t="s">
        <v>587</v>
      </c>
      <c r="I6" s="208">
        <v>686</v>
      </c>
      <c r="J6" s="208">
        <v>348</v>
      </c>
    </row>
    <row r="7" spans="1:13" ht="15" customHeight="1" x14ac:dyDescent="0.25">
      <c r="A7" s="175" t="s">
        <v>588</v>
      </c>
      <c r="B7" s="208">
        <v>5087</v>
      </c>
      <c r="C7" s="208">
        <v>2664</v>
      </c>
      <c r="G7" s="113"/>
      <c r="H7" s="175" t="s">
        <v>588</v>
      </c>
      <c r="I7" s="208">
        <v>2218</v>
      </c>
      <c r="J7" s="208">
        <v>1160</v>
      </c>
    </row>
    <row r="8" spans="1:13" ht="15" customHeight="1" x14ac:dyDescent="0.25">
      <c r="A8" s="175" t="s">
        <v>589</v>
      </c>
      <c r="B8" s="208">
        <v>8455</v>
      </c>
      <c r="C8" s="208">
        <v>6907</v>
      </c>
      <c r="G8" s="113"/>
      <c r="H8" s="175" t="s">
        <v>589</v>
      </c>
      <c r="I8" s="208">
        <v>7205</v>
      </c>
      <c r="J8" s="208">
        <v>5571</v>
      </c>
    </row>
    <row r="9" spans="1:13" ht="15" customHeight="1" x14ac:dyDescent="0.25">
      <c r="A9" s="175" t="s">
        <v>590</v>
      </c>
      <c r="B9" s="208">
        <v>13968</v>
      </c>
      <c r="C9" s="208">
        <v>15974</v>
      </c>
      <c r="G9" s="113"/>
      <c r="H9" s="175" t="s">
        <v>590</v>
      </c>
      <c r="I9" s="208">
        <v>14267</v>
      </c>
      <c r="J9" s="208">
        <v>16835</v>
      </c>
    </row>
    <row r="10" spans="1:13" ht="15" customHeight="1" x14ac:dyDescent="0.25">
      <c r="A10" s="175" t="s">
        <v>591</v>
      </c>
      <c r="B10" s="208">
        <v>1708</v>
      </c>
      <c r="C10" s="208">
        <v>1672</v>
      </c>
      <c r="G10" s="113"/>
      <c r="H10" s="175" t="s">
        <v>591</v>
      </c>
      <c r="I10" s="208">
        <v>1654</v>
      </c>
      <c r="J10" s="208">
        <v>1538</v>
      </c>
    </row>
    <row r="11" spans="1:13" ht="15" customHeight="1" x14ac:dyDescent="0.25">
      <c r="A11" s="176" t="s">
        <v>592</v>
      </c>
      <c r="B11" s="209">
        <v>2472</v>
      </c>
      <c r="C11" s="209">
        <v>2479</v>
      </c>
      <c r="G11" s="113"/>
      <c r="H11" s="176" t="s">
        <v>592</v>
      </c>
      <c r="I11" s="209">
        <v>3931</v>
      </c>
      <c r="J11" s="209">
        <v>3292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292</v>
      </c>
      <c r="C17" s="178">
        <f>IF(ISBLANK(C5),"0",C5)</f>
        <v>275</v>
      </c>
      <c r="G17" s="113"/>
      <c r="H17" s="174" t="s">
        <v>586</v>
      </c>
      <c r="I17" s="177">
        <f>IF(ISBLANK(I5),"0",I5)</f>
        <v>117</v>
      </c>
      <c r="J17" s="178">
        <f>IF(ISBLANK(J5),"0",J5)</f>
        <v>88</v>
      </c>
    </row>
    <row r="18" spans="1:13" ht="15" customHeight="1" x14ac:dyDescent="0.25">
      <c r="A18" s="175" t="s">
        <v>587</v>
      </c>
      <c r="B18" s="179">
        <f t="shared" ref="B18:C18" si="0">IF(ISBLANK(B6),"0",B6)</f>
        <v>1396</v>
      </c>
      <c r="C18" s="180">
        <f t="shared" si="0"/>
        <v>411</v>
      </c>
      <c r="G18" s="113"/>
      <c r="H18" s="175" t="s">
        <v>587</v>
      </c>
      <c r="I18" s="179">
        <f t="shared" ref="I18:J18" si="1">IF(ISBLANK(I6),"0",I6)</f>
        <v>686</v>
      </c>
      <c r="J18" s="180">
        <f t="shared" si="1"/>
        <v>348</v>
      </c>
    </row>
    <row r="19" spans="1:13" ht="15" customHeight="1" x14ac:dyDescent="0.25">
      <c r="A19" s="175" t="s">
        <v>588</v>
      </c>
      <c r="B19" s="179">
        <f t="shared" ref="B19:C19" si="2">IF(ISBLANK(B7),"0",B7)</f>
        <v>5087</v>
      </c>
      <c r="C19" s="180">
        <f t="shared" si="2"/>
        <v>2664</v>
      </c>
      <c r="G19" s="113"/>
      <c r="H19" s="175" t="s">
        <v>588</v>
      </c>
      <c r="I19" s="179">
        <f t="shared" ref="I19:J19" si="3">IF(ISBLANK(I7),"0",I7)</f>
        <v>2218</v>
      </c>
      <c r="J19" s="180">
        <f t="shared" si="3"/>
        <v>1160</v>
      </c>
    </row>
    <row r="20" spans="1:13" ht="15" customHeight="1" x14ac:dyDescent="0.25">
      <c r="A20" s="175" t="s">
        <v>589</v>
      </c>
      <c r="B20" s="179">
        <f t="shared" ref="B20:C20" si="4">IF(ISBLANK(B8),"0",B8)</f>
        <v>8455</v>
      </c>
      <c r="C20" s="180">
        <f t="shared" si="4"/>
        <v>6907</v>
      </c>
      <c r="G20" s="113"/>
      <c r="H20" s="175" t="s">
        <v>589</v>
      </c>
      <c r="I20" s="179">
        <f t="shared" ref="I20:J20" si="5">IF(ISBLANK(I8),"0",I8)</f>
        <v>7205</v>
      </c>
      <c r="J20" s="180">
        <f t="shared" si="5"/>
        <v>5571</v>
      </c>
    </row>
    <row r="21" spans="1:13" ht="15" customHeight="1" x14ac:dyDescent="0.25">
      <c r="A21" s="175" t="s">
        <v>590</v>
      </c>
      <c r="B21" s="179">
        <f t="shared" ref="B21:C21" si="6">IF(ISBLANK(B9),"0",B9)</f>
        <v>13968</v>
      </c>
      <c r="C21" s="180">
        <f t="shared" si="6"/>
        <v>15974</v>
      </c>
      <c r="G21" s="113"/>
      <c r="H21" s="175" t="s">
        <v>590</v>
      </c>
      <c r="I21" s="179">
        <f t="shared" ref="I21:J21" si="7">IF(ISBLANK(I9),"0",I9)</f>
        <v>14267</v>
      </c>
      <c r="J21" s="180">
        <f t="shared" si="7"/>
        <v>16835</v>
      </c>
    </row>
    <row r="22" spans="1:13" ht="15" customHeight="1" x14ac:dyDescent="0.25">
      <c r="A22" s="175" t="s">
        <v>591</v>
      </c>
      <c r="B22" s="179">
        <f t="shared" ref="B22:C22" si="8">IF(ISBLANK(B10),"0",B10)</f>
        <v>1708</v>
      </c>
      <c r="C22" s="180">
        <f t="shared" si="8"/>
        <v>1672</v>
      </c>
      <c r="G22" s="113"/>
      <c r="H22" s="175" t="s">
        <v>591</v>
      </c>
      <c r="I22" s="179">
        <f t="shared" ref="I22:J22" si="9">IF(ISBLANK(I10),"0",I10)</f>
        <v>1654</v>
      </c>
      <c r="J22" s="180">
        <f t="shared" si="9"/>
        <v>1538</v>
      </c>
    </row>
    <row r="23" spans="1:13" ht="15" customHeight="1" x14ac:dyDescent="0.25">
      <c r="A23" s="176" t="s">
        <v>592</v>
      </c>
      <c r="B23" s="181">
        <f t="shared" ref="B23:C23" si="10">IF(ISBLANK(B11),"0",B11)</f>
        <v>2472</v>
      </c>
      <c r="C23" s="182">
        <f t="shared" si="10"/>
        <v>2479</v>
      </c>
      <c r="G23" s="113"/>
      <c r="H23" s="176" t="s">
        <v>592</v>
      </c>
      <c r="I23" s="181">
        <f t="shared" ref="I23:J23" si="11">IF(ISBLANK(I11),"0",I11)</f>
        <v>3931</v>
      </c>
      <c r="J23" s="182">
        <f t="shared" si="11"/>
        <v>3292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0.87482773084067345</v>
      </c>
      <c r="C29" s="184">
        <f>C17/SUM(C17:C23)*100</f>
        <v>0.90514120202751636</v>
      </c>
      <c r="D29" s="253"/>
      <c r="E29" s="253"/>
      <c r="G29" s="113"/>
      <c r="H29" s="174" t="s">
        <v>593</v>
      </c>
      <c r="I29" s="184">
        <f>I17/SUM(I17:I23)*100</f>
        <v>0.38898862956313585</v>
      </c>
      <c r="J29" s="184">
        <f>J17/SUM(J17:J23)*100</f>
        <v>0.30521642619311878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4.1823955899095209</v>
      </c>
      <c r="C30" s="185">
        <f>C18/SUM(C17:C23)*100</f>
        <v>1.3527746692120335</v>
      </c>
      <c r="D30" s="253"/>
      <c r="E30" s="253"/>
      <c r="G30" s="113"/>
      <c r="H30" s="175" t="s">
        <v>594</v>
      </c>
      <c r="I30" s="185">
        <f>I18/SUM(I17:I23)*100</f>
        <v>2.2807367511137708</v>
      </c>
      <c r="J30" s="185">
        <f>J18/SUM(J17:J23)*100</f>
        <v>1.2069922308546062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15.240577625981185</v>
      </c>
      <c r="C31" s="185">
        <f>C19/SUM(C17:C23)*100</f>
        <v>8.7683496807320118</v>
      </c>
      <c r="D31" s="253"/>
      <c r="E31" s="253"/>
      <c r="G31" s="113"/>
      <c r="H31" s="175" t="s">
        <v>595</v>
      </c>
      <c r="I31" s="185">
        <f>I19/SUM(I17:I23)*100</f>
        <v>7.3741605159917549</v>
      </c>
      <c r="J31" s="185">
        <f>J19/SUM(J17:J23)*100</f>
        <v>4.0233074361820202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25.331056384444846</v>
      </c>
      <c r="C32" s="185">
        <f>C20/SUM(C17:C23)*100</f>
        <v>22.733855572378381</v>
      </c>
      <c r="D32" s="253"/>
      <c r="E32" s="253"/>
      <c r="G32" s="113"/>
      <c r="H32" s="175" t="s">
        <v>596</v>
      </c>
      <c r="I32" s="185">
        <f>I20/SUM(I17:I23)*100</f>
        <v>23.954385264977724</v>
      </c>
      <c r="J32" s="185">
        <f>J20/SUM(J17:J23)*100</f>
        <v>19.3222807991121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41.847923782131943</v>
      </c>
      <c r="C33" s="185">
        <f>C21/SUM(C17:C23)*100</f>
        <v>52.577183858863798</v>
      </c>
      <c r="D33" s="253"/>
      <c r="E33" s="253"/>
      <c r="G33" s="113"/>
      <c r="H33" s="175" t="s">
        <v>597</v>
      </c>
      <c r="I33" s="185">
        <f>I21/SUM(I17:I23)*100</f>
        <v>47.433339982711615</v>
      </c>
      <c r="J33" s="185">
        <f>J21/SUM(J17:J23)*100</f>
        <v>58.389983351831297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5.1171430283420216</v>
      </c>
      <c r="C34" s="185">
        <f>C22/SUM(C17:C23)*100</f>
        <v>5.5032585083272991</v>
      </c>
      <c r="D34" s="253"/>
      <c r="E34" s="253"/>
      <c r="G34" s="113"/>
      <c r="H34" s="175" t="s">
        <v>598</v>
      </c>
      <c r="I34" s="185">
        <f>I22/SUM(I17:I23)*100</f>
        <v>5.4990358401489461</v>
      </c>
      <c r="J34" s="185">
        <f>J22/SUM(J17:J23)*100</f>
        <v>5.3343507214206438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7.4060758583498112</v>
      </c>
      <c r="C35" s="186">
        <f>C23/SUM(C17:C23)*100</f>
        <v>8.1594365084589562</v>
      </c>
      <c r="D35" s="253"/>
      <c r="E35" s="253"/>
      <c r="G35" s="113"/>
      <c r="H35" s="176" t="s">
        <v>599</v>
      </c>
      <c r="I35" s="186">
        <f>I23/SUM(I17:I23)*100</f>
        <v>13.069353015493052</v>
      </c>
      <c r="J35" s="186">
        <f>J23/SUM(J17:J23)*100</f>
        <v>11.417869034406216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0.87482773084067345</v>
      </c>
      <c r="C41" s="184">
        <f t="shared" si="12"/>
        <v>0.90514120202751636</v>
      </c>
      <c r="G41" s="113"/>
      <c r="H41" s="174" t="s">
        <v>601</v>
      </c>
      <c r="I41" s="184">
        <f t="shared" ref="I41:J41" si="13">I29</f>
        <v>0.38898862956313585</v>
      </c>
      <c r="J41" s="184">
        <f t="shared" si="13"/>
        <v>0.30521642619311878</v>
      </c>
    </row>
    <row r="42" spans="1:12" x14ac:dyDescent="0.25">
      <c r="A42" s="175" t="s">
        <v>602</v>
      </c>
      <c r="B42" s="185">
        <f t="shared" si="12"/>
        <v>4.1823955899095209</v>
      </c>
      <c r="C42" s="185">
        <f t="shared" si="12"/>
        <v>1.3527746692120335</v>
      </c>
      <c r="G42" s="113"/>
      <c r="H42" s="175" t="s">
        <v>602</v>
      </c>
      <c r="I42" s="185">
        <f t="shared" ref="I42:J42" si="14">I30</f>
        <v>2.2807367511137708</v>
      </c>
      <c r="J42" s="185">
        <f t="shared" si="14"/>
        <v>1.2069922308546062</v>
      </c>
    </row>
    <row r="43" spans="1:12" x14ac:dyDescent="0.25">
      <c r="A43" s="175" t="s">
        <v>603</v>
      </c>
      <c r="B43" s="185">
        <f t="shared" si="12"/>
        <v>15.240577625981185</v>
      </c>
      <c r="C43" s="185">
        <f t="shared" si="12"/>
        <v>8.7683496807320118</v>
      </c>
      <c r="G43" s="113"/>
      <c r="H43" s="175" t="s">
        <v>603</v>
      </c>
      <c r="I43" s="185">
        <f t="shared" ref="I43:J43" si="15">I31</f>
        <v>7.3741605159917549</v>
      </c>
      <c r="J43" s="185">
        <f t="shared" si="15"/>
        <v>4.0233074361820202</v>
      </c>
    </row>
    <row r="44" spans="1:12" x14ac:dyDescent="0.25">
      <c r="A44" s="175" t="s">
        <v>604</v>
      </c>
      <c r="B44" s="185">
        <f t="shared" si="12"/>
        <v>25.331056384444846</v>
      </c>
      <c r="C44" s="185">
        <f t="shared" si="12"/>
        <v>22.733855572378381</v>
      </c>
      <c r="G44" s="113"/>
      <c r="H44" s="175" t="s">
        <v>604</v>
      </c>
      <c r="I44" s="185">
        <f t="shared" ref="I44:J44" si="16">I32</f>
        <v>23.954385264977724</v>
      </c>
      <c r="J44" s="185">
        <f t="shared" si="16"/>
        <v>19.3222807991121</v>
      </c>
    </row>
    <row r="45" spans="1:12" x14ac:dyDescent="0.25">
      <c r="A45" s="175" t="s">
        <v>605</v>
      </c>
      <c r="B45" s="185">
        <f t="shared" si="12"/>
        <v>41.847923782131943</v>
      </c>
      <c r="C45" s="185">
        <f t="shared" si="12"/>
        <v>52.577183858863798</v>
      </c>
      <c r="G45" s="113"/>
      <c r="H45" s="175" t="s">
        <v>605</v>
      </c>
      <c r="I45" s="185">
        <f t="shared" ref="I45:J45" si="17">I33</f>
        <v>47.433339982711615</v>
      </c>
      <c r="J45" s="185">
        <f t="shared" si="17"/>
        <v>58.389983351831297</v>
      </c>
    </row>
    <row r="46" spans="1:12" x14ac:dyDescent="0.25">
      <c r="A46" s="175" t="s">
        <v>606</v>
      </c>
      <c r="B46" s="185">
        <f t="shared" si="12"/>
        <v>5.1171430283420216</v>
      </c>
      <c r="C46" s="185">
        <f t="shared" si="12"/>
        <v>5.5032585083272991</v>
      </c>
      <c r="G46" s="113"/>
      <c r="H46" s="175" t="s">
        <v>606</v>
      </c>
      <c r="I46" s="185">
        <f t="shared" ref="I46:J46" si="18">I34</f>
        <v>5.4990358401489461</v>
      </c>
      <c r="J46" s="185">
        <f t="shared" si="18"/>
        <v>5.3343507214206438</v>
      </c>
    </row>
    <row r="47" spans="1:12" x14ac:dyDescent="0.25">
      <c r="A47" s="176" t="s">
        <v>607</v>
      </c>
      <c r="B47" s="186">
        <f t="shared" si="12"/>
        <v>7.4060758583498112</v>
      </c>
      <c r="C47" s="186">
        <f t="shared" si="12"/>
        <v>8.1594365084589562</v>
      </c>
      <c r="G47" s="113"/>
      <c r="H47" s="176" t="s">
        <v>607</v>
      </c>
      <c r="I47" s="186">
        <f t="shared" ref="I47:J47" si="19">I35</f>
        <v>13.069353015493052</v>
      </c>
      <c r="J47" s="186">
        <f t="shared" si="19"/>
        <v>11.417869034406216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18622</v>
      </c>
      <c r="C5" s="207">
        <v>14966</v>
      </c>
      <c r="D5" s="253"/>
      <c r="E5" s="253"/>
      <c r="F5" s="1003"/>
      <c r="H5" s="174" t="s">
        <v>624</v>
      </c>
      <c r="I5" s="207">
        <v>8796</v>
      </c>
      <c r="J5" s="207">
        <v>6569</v>
      </c>
    </row>
    <row r="6" spans="1:10" ht="15" customHeight="1" x14ac:dyDescent="0.25">
      <c r="A6" s="175" t="s">
        <v>625</v>
      </c>
      <c r="B6" s="208">
        <v>5083</v>
      </c>
      <c r="C6" s="208">
        <v>5348</v>
      </c>
      <c r="D6" s="253"/>
      <c r="E6" s="253"/>
      <c r="F6" s="1003"/>
      <c r="H6" s="175" t="s">
        <v>625</v>
      </c>
      <c r="I6" s="208">
        <v>8324</v>
      </c>
      <c r="J6" s="208">
        <v>10476</v>
      </c>
    </row>
    <row r="7" spans="1:10" ht="15" customHeight="1" x14ac:dyDescent="0.25">
      <c r="A7" s="176" t="s">
        <v>626</v>
      </c>
      <c r="B7" s="209">
        <v>9673</v>
      </c>
      <c r="C7" s="209">
        <v>10068</v>
      </c>
      <c r="D7" s="253"/>
      <c r="E7" s="253"/>
      <c r="F7" s="1003"/>
      <c r="H7" s="175" t="s">
        <v>626</v>
      </c>
      <c r="I7" s="208">
        <v>12820</v>
      </c>
      <c r="J7" s="208">
        <v>11671</v>
      </c>
    </row>
    <row r="8" spans="1:10" x14ac:dyDescent="0.25">
      <c r="D8" s="253"/>
      <c r="E8" s="253"/>
      <c r="F8" s="1003"/>
      <c r="H8" s="176" t="s">
        <v>2351</v>
      </c>
      <c r="I8" s="209">
        <v>138</v>
      </c>
      <c r="J8" s="209">
        <v>116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18622</v>
      </c>
      <c r="C13" s="178">
        <f>IF(ISBLANK(C5),"0",C5)</f>
        <v>14966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5083</v>
      </c>
      <c r="C14" s="180">
        <f t="shared" si="0"/>
        <v>5348</v>
      </c>
      <c r="D14" s="253"/>
      <c r="E14" s="253"/>
      <c r="F14" s="1003"/>
      <c r="H14" s="174" t="s">
        <v>624</v>
      </c>
      <c r="I14" s="177">
        <f>IF(ISBLANK(I5),"0",I5)</f>
        <v>8796</v>
      </c>
      <c r="J14" s="178">
        <f>IF(ISBLANK(J5),"0",J5)</f>
        <v>6569</v>
      </c>
    </row>
    <row r="15" spans="1:10" ht="15" customHeight="1" x14ac:dyDescent="0.25">
      <c r="A15" s="176" t="s">
        <v>626</v>
      </c>
      <c r="B15" s="181">
        <f t="shared" si="0"/>
        <v>9673</v>
      </c>
      <c r="C15" s="182">
        <f t="shared" si="0"/>
        <v>10068</v>
      </c>
      <c r="D15" s="253"/>
      <c r="E15" s="253"/>
      <c r="F15" s="1003"/>
      <c r="H15" s="175" t="s">
        <v>625</v>
      </c>
      <c r="I15" s="179">
        <f t="shared" ref="I15:J15" si="1">IF(ISBLANK(I6),"0",I6)</f>
        <v>8324</v>
      </c>
      <c r="J15" s="180">
        <f t="shared" si="1"/>
        <v>10476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12820</v>
      </c>
      <c r="J16" s="180">
        <f t="shared" si="2"/>
        <v>11671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138</v>
      </c>
      <c r="J17" s="182">
        <f t="shared" si="3"/>
        <v>116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55.791239738750079</v>
      </c>
      <c r="C21" s="184">
        <f>C13/SUM(C13:C15)*100</f>
        <v>49.259429925613851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15.228593684462821</v>
      </c>
      <c r="C22" s="185">
        <f>C14/SUM(C13:C15)*100</f>
        <v>17.60252781252057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28.980166576787102</v>
      </c>
      <c r="C23" s="186">
        <f>C15/SUM(C13:C15)*100</f>
        <v>33.138042261865579</v>
      </c>
      <c r="D23" s="253"/>
      <c r="E23" s="253"/>
      <c r="F23" s="1003"/>
      <c r="H23" s="174" t="s">
        <v>629</v>
      </c>
      <c r="I23" s="184">
        <f>I14/SUM(I14:I17)*100</f>
        <v>29.243965689208057</v>
      </c>
      <c r="J23" s="184">
        <f>J14/SUM(J14:J17)*100</f>
        <v>22.783712541620421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27.674712414389251</v>
      </c>
      <c r="J24" s="185">
        <f>J15/SUM(J14:J17)*100</f>
        <v>36.334628190898997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42.622514794866682</v>
      </c>
      <c r="J25" s="185">
        <f>J16/SUM(J14:J17)*100</f>
        <v>40.479328523862371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0.4588071015360064</v>
      </c>
      <c r="J26" s="186">
        <f>J17/SUM(J14:J17)*100</f>
        <v>0.40233074361820198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55.791239738750079</v>
      </c>
      <c r="C29" s="189">
        <f t="shared" si="4"/>
        <v>49.259429925613851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15.228593684462821</v>
      </c>
      <c r="C30" s="192">
        <f t="shared" si="4"/>
        <v>17.60252781252057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28.980166576787102</v>
      </c>
      <c r="C31" s="195">
        <f t="shared" si="4"/>
        <v>33.138042261865579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29.243965689208057</v>
      </c>
      <c r="J32" s="189">
        <f>J23</f>
        <v>22.783712541620421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27.674712414389251</v>
      </c>
      <c r="J33" s="192">
        <f t="shared" si="5"/>
        <v>36.334628190898997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42.622514794866682</v>
      </c>
      <c r="J34" s="192">
        <f t="shared" si="6"/>
        <v>40.479328523862371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0.4588071015360064</v>
      </c>
      <c r="J35" s="195">
        <f t="shared" si="7"/>
        <v>0.40233074361820198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477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27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68871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144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9.1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17.899999999999999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-8.8000000000000007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72.59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43.6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145.69999999999999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62</v>
      </c>
      <c r="C5" s="655">
        <v>38</v>
      </c>
      <c r="E5" s="28"/>
      <c r="J5" s="654" t="s">
        <v>542</v>
      </c>
      <c r="K5" s="669">
        <f>IF(ISBLANK(B5),"",B5)</f>
        <v>62</v>
      </c>
      <c r="L5" s="618">
        <f>IF(ISBLANK(C5),"",C5)</f>
        <v>38</v>
      </c>
      <c r="N5" s="28"/>
    </row>
    <row r="6" spans="1:15" x14ac:dyDescent="0.25">
      <c r="A6" s="656" t="s">
        <v>543</v>
      </c>
      <c r="B6" s="657">
        <v>54</v>
      </c>
      <c r="C6" s="657">
        <v>35</v>
      </c>
      <c r="E6" s="44"/>
      <c r="J6" s="656" t="s">
        <v>543</v>
      </c>
      <c r="K6" s="670">
        <f t="shared" ref="K6:K10" si="0">IF(ISBLANK(B6),"",B6)</f>
        <v>54</v>
      </c>
      <c r="L6" s="619">
        <f t="shared" ref="L6:L10" si="1">IF(ISBLANK(C6),"",C6)</f>
        <v>35</v>
      </c>
      <c r="N6" s="44"/>
    </row>
    <row r="7" spans="1:15" x14ac:dyDescent="0.25">
      <c r="A7" s="656" t="s">
        <v>641</v>
      </c>
      <c r="B7" s="657">
        <v>214</v>
      </c>
      <c r="C7" s="657">
        <v>107</v>
      </c>
      <c r="E7" s="44"/>
      <c r="J7" s="656" t="s">
        <v>641</v>
      </c>
      <c r="K7" s="670">
        <f t="shared" si="0"/>
        <v>214</v>
      </c>
      <c r="L7" s="619">
        <f t="shared" si="1"/>
        <v>107</v>
      </c>
      <c r="N7" s="44"/>
    </row>
    <row r="8" spans="1:15" x14ac:dyDescent="0.25">
      <c r="A8" s="650" t="s">
        <v>642</v>
      </c>
      <c r="B8" s="651">
        <v>161</v>
      </c>
      <c r="C8" s="651">
        <v>73</v>
      </c>
      <c r="E8" s="21"/>
      <c r="J8" s="650" t="s">
        <v>642</v>
      </c>
      <c r="K8" s="670">
        <f t="shared" si="0"/>
        <v>161</v>
      </c>
      <c r="L8" s="619">
        <f t="shared" si="1"/>
        <v>73</v>
      </c>
      <c r="N8" s="21"/>
    </row>
    <row r="9" spans="1:15" x14ac:dyDescent="0.25">
      <c r="A9" s="650" t="s">
        <v>643</v>
      </c>
      <c r="B9" s="651">
        <v>165</v>
      </c>
      <c r="C9" s="651">
        <v>61</v>
      </c>
      <c r="E9" s="21"/>
      <c r="J9" s="650" t="s">
        <v>643</v>
      </c>
      <c r="K9" s="670">
        <f t="shared" si="0"/>
        <v>165</v>
      </c>
      <c r="L9" s="619">
        <f t="shared" si="1"/>
        <v>61</v>
      </c>
      <c r="N9" s="21"/>
    </row>
    <row r="10" spans="1:15" x14ac:dyDescent="0.25">
      <c r="A10" s="652" t="s">
        <v>365</v>
      </c>
      <c r="B10" s="653">
        <v>586</v>
      </c>
      <c r="C10" s="653">
        <v>50</v>
      </c>
      <c r="J10" s="652" t="s">
        <v>365</v>
      </c>
      <c r="K10" s="671">
        <f t="shared" si="0"/>
        <v>586</v>
      </c>
      <c r="L10" s="620">
        <f t="shared" si="1"/>
        <v>50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3.51</v>
      </c>
      <c r="C15" s="197"/>
      <c r="D15" s="253"/>
      <c r="E15" s="211"/>
      <c r="F15" s="253"/>
      <c r="G15" s="253"/>
      <c r="J15" s="673" t="s">
        <v>488</v>
      </c>
      <c r="K15" s="674">
        <f>B15</f>
        <v>3.51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1.1200000000000001</v>
      </c>
      <c r="C16" s="197"/>
      <c r="D16" s="253"/>
      <c r="E16" s="254"/>
      <c r="F16" s="253"/>
      <c r="G16" s="253"/>
      <c r="J16" s="675" t="s">
        <v>489</v>
      </c>
      <c r="K16" s="676">
        <f>B16</f>
        <v>1.1200000000000001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2.39</v>
      </c>
      <c r="C18" s="197"/>
      <c r="D18" s="255"/>
      <c r="E18" s="256"/>
      <c r="F18" s="253"/>
      <c r="G18" s="253"/>
      <c r="J18" s="678" t="s">
        <v>501</v>
      </c>
      <c r="K18" s="674">
        <f>B18</f>
        <v>2.39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2.2999999999999998</v>
      </c>
      <c r="C19" s="198"/>
      <c r="D19" s="255"/>
      <c r="E19" s="256"/>
      <c r="F19" s="253"/>
      <c r="G19" s="253"/>
      <c r="J19" s="672" t="s">
        <v>502</v>
      </c>
      <c r="K19" s="676">
        <f>B19</f>
        <v>2.2999999999999998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2.37</v>
      </c>
      <c r="C21" s="253"/>
      <c r="D21" s="253"/>
      <c r="E21" s="253"/>
      <c r="F21" s="253"/>
      <c r="G21" s="253"/>
      <c r="J21" s="661" t="s">
        <v>498</v>
      </c>
      <c r="K21" s="679">
        <f>B21</f>
        <v>2.37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10</v>
      </c>
      <c r="C32" s="655">
        <v>10</v>
      </c>
      <c r="E32" s="28"/>
      <c r="J32" s="654" t="s">
        <v>542</v>
      </c>
      <c r="K32" s="669">
        <f>IF(ISBLANK(B32),"",B32)</f>
        <v>10</v>
      </c>
      <c r="L32" s="618">
        <f>IF(ISBLANK(C32),"",C32)</f>
        <v>10</v>
      </c>
      <c r="N32" s="28"/>
    </row>
    <row r="33" spans="1:15" x14ac:dyDescent="0.25">
      <c r="A33" s="656" t="s">
        <v>543</v>
      </c>
      <c r="B33" s="657">
        <v>16</v>
      </c>
      <c r="C33" s="657">
        <v>11</v>
      </c>
      <c r="E33" s="44"/>
      <c r="J33" s="656" t="s">
        <v>543</v>
      </c>
      <c r="K33" s="670">
        <f t="shared" ref="K33:K37" si="2">IF(ISBLANK(B33),"",B33)</f>
        <v>16</v>
      </c>
      <c r="L33" s="619">
        <f t="shared" ref="L33:L37" si="3">IF(ISBLANK(C33),"",C33)</f>
        <v>11</v>
      </c>
      <c r="N33" s="44"/>
    </row>
    <row r="34" spans="1:15" x14ac:dyDescent="0.25">
      <c r="A34" s="656" t="s">
        <v>641</v>
      </c>
      <c r="B34" s="657">
        <v>74</v>
      </c>
      <c r="C34" s="657">
        <v>48</v>
      </c>
      <c r="E34" s="44"/>
      <c r="J34" s="656" t="s">
        <v>641</v>
      </c>
      <c r="K34" s="670">
        <f t="shared" si="2"/>
        <v>74</v>
      </c>
      <c r="L34" s="619">
        <f t="shared" si="3"/>
        <v>48</v>
      </c>
      <c r="N34" s="44"/>
    </row>
    <row r="35" spans="1:15" x14ac:dyDescent="0.25">
      <c r="A35" s="650" t="s">
        <v>642</v>
      </c>
      <c r="B35" s="651">
        <v>115</v>
      </c>
      <c r="C35" s="651">
        <v>67</v>
      </c>
      <c r="E35" s="21"/>
      <c r="J35" s="650" t="s">
        <v>642</v>
      </c>
      <c r="K35" s="670">
        <f t="shared" si="2"/>
        <v>115</v>
      </c>
      <c r="L35" s="619">
        <f t="shared" si="3"/>
        <v>67</v>
      </c>
      <c r="N35" s="21"/>
    </row>
    <row r="36" spans="1:15" x14ac:dyDescent="0.25">
      <c r="A36" s="650" t="s">
        <v>643</v>
      </c>
      <c r="B36" s="651">
        <v>112</v>
      </c>
      <c r="C36" s="651">
        <v>42</v>
      </c>
      <c r="E36" s="21"/>
      <c r="J36" s="650" t="s">
        <v>643</v>
      </c>
      <c r="K36" s="670">
        <f t="shared" si="2"/>
        <v>112</v>
      </c>
      <c r="L36" s="619">
        <f t="shared" si="3"/>
        <v>42</v>
      </c>
      <c r="N36" s="21"/>
    </row>
    <row r="37" spans="1:15" x14ac:dyDescent="0.25">
      <c r="A37" s="652" t="s">
        <v>365</v>
      </c>
      <c r="B37" s="653">
        <v>150</v>
      </c>
      <c r="C37" s="653">
        <v>32</v>
      </c>
      <c r="J37" s="652" t="s">
        <v>365</v>
      </c>
      <c r="K37" s="671">
        <f t="shared" si="2"/>
        <v>150</v>
      </c>
      <c r="L37" s="620">
        <f t="shared" si="3"/>
        <v>32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1.5</v>
      </c>
      <c r="C42" s="197"/>
      <c r="D42" s="253"/>
      <c r="E42" s="211"/>
      <c r="F42" s="253"/>
      <c r="G42" s="253"/>
      <c r="J42" s="673" t="s">
        <v>488</v>
      </c>
      <c r="K42" s="674">
        <f>B42</f>
        <v>1.5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0.69</v>
      </c>
      <c r="C43" s="197"/>
      <c r="D43" s="253"/>
      <c r="E43" s="254"/>
      <c r="F43" s="253"/>
      <c r="G43" s="253"/>
      <c r="J43" s="675" t="s">
        <v>489</v>
      </c>
      <c r="K43" s="676">
        <f>B43</f>
        <v>0.69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1.21</v>
      </c>
      <c r="C45" s="197"/>
      <c r="D45" s="255"/>
      <c r="E45" s="256"/>
      <c r="F45" s="253"/>
      <c r="G45" s="253"/>
      <c r="J45" s="678" t="s">
        <v>501</v>
      </c>
      <c r="K45" s="674">
        <f>B45</f>
        <v>1.21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0.8</v>
      </c>
      <c r="C46" s="198"/>
      <c r="D46" s="255"/>
      <c r="E46" s="256"/>
      <c r="F46" s="253"/>
      <c r="G46" s="253"/>
      <c r="J46" s="672" t="s">
        <v>502</v>
      </c>
      <c r="K46" s="676">
        <f>B46</f>
        <v>0.8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1.1000000000000001</v>
      </c>
      <c r="C48" s="253"/>
      <c r="D48" s="253"/>
      <c r="E48" s="253"/>
      <c r="F48" s="253"/>
      <c r="G48" s="253"/>
      <c r="J48" s="661" t="s">
        <v>498</v>
      </c>
      <c r="K48" s="679">
        <f>B48</f>
        <v>1.1000000000000001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1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13862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2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10725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1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13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2776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1</v>
      </c>
      <c r="C4" s="643">
        <v>4688</v>
      </c>
      <c r="D4" s="643">
        <v>2</v>
      </c>
      <c r="E4" s="643">
        <v>8324</v>
      </c>
      <c r="F4" s="643">
        <v>1</v>
      </c>
      <c r="G4" s="643">
        <v>13</v>
      </c>
      <c r="H4" s="643">
        <v>2776</v>
      </c>
      <c r="I4" s="253"/>
      <c r="J4" s="253"/>
      <c r="K4" s="253"/>
    </row>
    <row r="5" spans="1:11" x14ac:dyDescent="0.25">
      <c r="A5" s="767">
        <v>2021</v>
      </c>
      <c r="B5" s="602">
        <v>1</v>
      </c>
      <c r="C5" s="602">
        <v>18600</v>
      </c>
      <c r="D5" s="602">
        <v>2</v>
      </c>
      <c r="E5" s="602">
        <v>15625</v>
      </c>
      <c r="F5" s="602">
        <v>1</v>
      </c>
      <c r="G5" s="602">
        <v>13</v>
      </c>
      <c r="H5" s="602">
        <v>2776</v>
      </c>
      <c r="I5" s="253"/>
      <c r="J5" s="253"/>
      <c r="K5" s="253"/>
    </row>
    <row r="6" spans="1:11" x14ac:dyDescent="0.25">
      <c r="A6" s="481">
        <v>2022</v>
      </c>
      <c r="B6" s="617">
        <v>1</v>
      </c>
      <c r="C6" s="617">
        <v>13862</v>
      </c>
      <c r="D6" s="617">
        <v>2</v>
      </c>
      <c r="E6" s="617">
        <v>10725</v>
      </c>
      <c r="F6" s="617">
        <v>1</v>
      </c>
      <c r="G6" s="617">
        <v>13</v>
      </c>
      <c r="H6" s="617">
        <v>2776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240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3.5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1.2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0.6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0.2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2.2000000000000002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83.3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1.05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1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1.5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86.7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74.5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4022522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58407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10</v>
      </c>
      <c r="C4" s="600">
        <v>16.399999999999999</v>
      </c>
      <c r="D4" s="600">
        <v>75.400000000000006</v>
      </c>
      <c r="E4" s="600">
        <v>1.03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19</v>
      </c>
      <c r="C5" s="602">
        <v>32</v>
      </c>
      <c r="D5" s="751">
        <v>101</v>
      </c>
      <c r="E5" s="751">
        <v>1.19</v>
      </c>
      <c r="G5" s="647" t="s">
        <v>446</v>
      </c>
      <c r="H5" s="648">
        <f>IF(ISBLANK(B4),"",B4)</f>
        <v>10</v>
      </c>
      <c r="I5" s="648">
        <f>IF(ISBLANK(B5),"",B5)</f>
        <v>19</v>
      </c>
      <c r="J5" s="649">
        <f>IF(ISBLANK(B6),"",B6)</f>
        <v>8</v>
      </c>
      <c r="K5" s="569"/>
    </row>
    <row r="6" spans="1:11" x14ac:dyDescent="0.25">
      <c r="A6" s="218">
        <v>2022</v>
      </c>
      <c r="B6" s="601">
        <v>8</v>
      </c>
      <c r="C6" s="602">
        <v>13</v>
      </c>
      <c r="D6" s="959">
        <v>83.3</v>
      </c>
      <c r="E6" s="959">
        <v>1.05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16.399999999999999</v>
      </c>
      <c r="I9" s="648">
        <f>IF(ISBLANK(C5),"",C5)</f>
        <v>32</v>
      </c>
      <c r="J9" s="649">
        <f>IF(ISBLANK(C6),"",C6)</f>
        <v>13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245</v>
      </c>
      <c r="C4" s="643">
        <v>3.4</v>
      </c>
      <c r="D4" s="643">
        <v>1.3</v>
      </c>
      <c r="E4" s="643">
        <v>0.22</v>
      </c>
      <c r="F4" s="643">
        <v>0.5</v>
      </c>
      <c r="G4" s="643">
        <v>1.8</v>
      </c>
      <c r="H4" s="1066"/>
      <c r="I4" s="253"/>
      <c r="J4" s="253"/>
      <c r="K4" s="253"/>
    </row>
    <row r="5" spans="1:11" x14ac:dyDescent="0.25">
      <c r="A5" s="480">
        <v>2021</v>
      </c>
      <c r="B5" s="602">
        <v>241</v>
      </c>
      <c r="C5" s="602">
        <v>3.4</v>
      </c>
      <c r="D5" s="602">
        <v>1.3</v>
      </c>
      <c r="E5" s="602">
        <v>0.22</v>
      </c>
      <c r="F5" s="602">
        <v>0.4</v>
      </c>
      <c r="G5" s="602">
        <v>2.2999999999999998</v>
      </c>
      <c r="H5" s="1066"/>
      <c r="I5" s="253"/>
      <c r="J5" s="253"/>
      <c r="K5" s="253"/>
    </row>
    <row r="6" spans="1:11" x14ac:dyDescent="0.25">
      <c r="A6" s="360">
        <v>2022</v>
      </c>
      <c r="B6" s="602">
        <v>240</v>
      </c>
      <c r="C6" s="602">
        <v>3.5</v>
      </c>
      <c r="D6" s="602">
        <v>1.2</v>
      </c>
      <c r="E6" s="602">
        <v>0.2</v>
      </c>
      <c r="F6" s="602">
        <v>0.6</v>
      </c>
      <c r="G6" s="602">
        <v>2.2000000000000002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93.2</v>
      </c>
      <c r="C5" s="602">
        <v>91.1</v>
      </c>
      <c r="D5" s="602">
        <v>0</v>
      </c>
      <c r="E5" s="602">
        <v>0</v>
      </c>
      <c r="F5" s="253"/>
      <c r="G5" s="253"/>
      <c r="H5" s="253"/>
    </row>
    <row r="6" spans="1:8" x14ac:dyDescent="0.25">
      <c r="A6" s="360">
        <v>2021</v>
      </c>
      <c r="B6" s="602">
        <v>82.2</v>
      </c>
      <c r="C6" s="602">
        <v>75.7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86.7</v>
      </c>
      <c r="C7" s="1067">
        <v>74.5</v>
      </c>
      <c r="D7" s="1067">
        <v>1</v>
      </c>
      <c r="E7" s="1067">
        <v>1.5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0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1.5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8346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12.1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14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596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4896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87338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1268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6852</v>
      </c>
      <c r="C5" s="1034">
        <v>3409</v>
      </c>
      <c r="D5" s="600">
        <v>3443</v>
      </c>
      <c r="G5" s="871" t="s">
        <v>126</v>
      </c>
      <c r="H5" s="637">
        <f>IF(ISBLANK(D7),"",D7)</f>
        <v>4231</v>
      </c>
    </row>
    <row r="6" spans="1:17" x14ac:dyDescent="0.25">
      <c r="A6" s="641">
        <v>2021</v>
      </c>
      <c r="B6" s="1034">
        <v>8005</v>
      </c>
      <c r="C6" s="1034">
        <v>3961</v>
      </c>
      <c r="D6" s="602">
        <v>4044</v>
      </c>
      <c r="G6" s="635" t="s">
        <v>127</v>
      </c>
      <c r="H6" s="623">
        <f>IF(ISBLANK(C7),"",C7)</f>
        <v>4115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8346</v>
      </c>
      <c r="C7" s="1034">
        <v>4115</v>
      </c>
      <c r="D7" s="617">
        <v>4231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4231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4115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83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6.5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0.8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5.7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6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21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0.1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5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78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4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2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4634</v>
      </c>
      <c r="C6" s="55">
        <v>2411</v>
      </c>
      <c r="D6" s="55">
        <v>2223</v>
      </c>
      <c r="E6" s="70">
        <v>5633</v>
      </c>
      <c r="F6" s="55">
        <v>2887</v>
      </c>
      <c r="G6" s="110">
        <v>2746</v>
      </c>
      <c r="H6" s="55">
        <v>3250</v>
      </c>
      <c r="I6" s="55">
        <v>1663</v>
      </c>
      <c r="J6" s="55">
        <v>1587</v>
      </c>
      <c r="K6" s="70">
        <v>12709</v>
      </c>
      <c r="L6" s="55">
        <v>6549</v>
      </c>
      <c r="M6" s="110">
        <v>6160</v>
      </c>
      <c r="N6" s="70">
        <v>12579</v>
      </c>
      <c r="O6" s="55">
        <v>6332</v>
      </c>
      <c r="P6" s="110">
        <v>6247</v>
      </c>
      <c r="Q6" s="70">
        <v>46168</v>
      </c>
      <c r="R6" s="55">
        <v>22870</v>
      </c>
      <c r="S6" s="110">
        <v>23298</v>
      </c>
      <c r="T6" s="70">
        <v>71026</v>
      </c>
      <c r="U6" s="55">
        <v>34314</v>
      </c>
      <c r="V6" s="160">
        <v>36712</v>
      </c>
    </row>
    <row r="7" spans="1:22" x14ac:dyDescent="0.25">
      <c r="A7" s="286">
        <v>2021</v>
      </c>
      <c r="B7" s="167">
        <v>4536</v>
      </c>
      <c r="C7" s="94">
        <v>2374</v>
      </c>
      <c r="D7" s="94">
        <v>2162</v>
      </c>
      <c r="E7" s="167">
        <v>5535</v>
      </c>
      <c r="F7" s="94">
        <v>2826</v>
      </c>
      <c r="G7" s="169">
        <v>2709</v>
      </c>
      <c r="H7" s="94">
        <v>3228</v>
      </c>
      <c r="I7" s="94">
        <v>1661</v>
      </c>
      <c r="J7" s="94">
        <v>1567</v>
      </c>
      <c r="K7" s="167">
        <v>12506</v>
      </c>
      <c r="L7" s="94">
        <v>6464</v>
      </c>
      <c r="M7" s="169">
        <v>6042</v>
      </c>
      <c r="N7" s="167">
        <v>12460</v>
      </c>
      <c r="O7" s="94">
        <v>6295</v>
      </c>
      <c r="P7" s="169">
        <v>6165</v>
      </c>
      <c r="Q7" s="167">
        <v>45601</v>
      </c>
      <c r="R7" s="94">
        <v>22613</v>
      </c>
      <c r="S7" s="169">
        <v>22988</v>
      </c>
      <c r="T7" s="212">
        <v>70168</v>
      </c>
      <c r="U7" s="58">
        <v>33878</v>
      </c>
      <c r="V7" s="160">
        <v>36290</v>
      </c>
    </row>
    <row r="8" spans="1:22" x14ac:dyDescent="0.25">
      <c r="A8" s="219">
        <v>2022</v>
      </c>
      <c r="B8" s="72">
        <v>4468</v>
      </c>
      <c r="C8" s="61">
        <v>2298</v>
      </c>
      <c r="D8" s="61">
        <v>2170</v>
      </c>
      <c r="E8" s="72">
        <v>5322</v>
      </c>
      <c r="F8" s="61">
        <v>2691</v>
      </c>
      <c r="G8" s="111">
        <v>2631</v>
      </c>
      <c r="H8" s="61">
        <v>2992</v>
      </c>
      <c r="I8" s="61">
        <v>1531</v>
      </c>
      <c r="J8" s="61">
        <v>1461</v>
      </c>
      <c r="K8" s="72">
        <v>12035</v>
      </c>
      <c r="L8" s="61">
        <v>6146</v>
      </c>
      <c r="M8" s="111">
        <v>5889</v>
      </c>
      <c r="N8" s="72">
        <v>11208</v>
      </c>
      <c r="O8" s="61">
        <v>5837</v>
      </c>
      <c r="P8" s="111">
        <v>5371</v>
      </c>
      <c r="Q8" s="72">
        <v>43998</v>
      </c>
      <c r="R8" s="61">
        <v>22458</v>
      </c>
      <c r="S8" s="111">
        <v>21540</v>
      </c>
      <c r="T8" s="72">
        <v>68871</v>
      </c>
      <c r="U8" s="61">
        <v>33901</v>
      </c>
      <c r="V8" s="111">
        <v>34970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4468</v>
      </c>
      <c r="C15" s="172">
        <f>E8</f>
        <v>5322</v>
      </c>
      <c r="D15" s="172">
        <f>H8</f>
        <v>2992</v>
      </c>
      <c r="E15" s="172">
        <f>K8</f>
        <v>12035</v>
      </c>
      <c r="F15" s="172">
        <f>N8</f>
        <v>11208</v>
      </c>
      <c r="G15" s="172">
        <f>Q8</f>
        <v>43998</v>
      </c>
      <c r="H15" s="334">
        <f>T8</f>
        <v>68871</v>
      </c>
      <c r="M15" s="172">
        <f>K8</f>
        <v>12035</v>
      </c>
      <c r="N15" s="172">
        <f>H15-E15-O15</f>
        <v>41753</v>
      </c>
      <c r="O15" s="172">
        <f>H15-(B15+C15+G15)</f>
        <v>15083</v>
      </c>
      <c r="P15" s="29"/>
      <c r="Q15" s="100">
        <f>M15/H15*100</f>
        <v>17.474699075082402</v>
      </c>
      <c r="R15" s="100">
        <f>N15/H15*100</f>
        <v>60.624936475439597</v>
      </c>
      <c r="S15" s="100">
        <f>O15/H15*100</f>
        <v>21.900364449478012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17.474699075082402</v>
      </c>
      <c r="R18" s="100">
        <f>N15/H15*100</f>
        <v>60.624936475439597</v>
      </c>
      <c r="S18" s="100">
        <f>O15/H15*100</f>
        <v>21.900364449478012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6.5</v>
      </c>
      <c r="C23" s="361"/>
      <c r="D23" s="361"/>
      <c r="E23" s="167">
        <v>11.3</v>
      </c>
      <c r="F23" s="361"/>
      <c r="G23" s="362"/>
      <c r="H23" s="167">
        <v>3.27</v>
      </c>
      <c r="I23" s="94">
        <v>3.06</v>
      </c>
      <c r="J23" s="169">
        <v>3.51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3.4</v>
      </c>
      <c r="C24" s="361"/>
      <c r="D24" s="361"/>
      <c r="E24" s="167">
        <v>5.0999999999999996</v>
      </c>
      <c r="F24" s="361"/>
      <c r="G24" s="362"/>
      <c r="H24" s="167">
        <v>3.44</v>
      </c>
      <c r="I24" s="94">
        <v>3.25</v>
      </c>
      <c r="J24" s="169">
        <v>3.66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6.3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3.51</v>
      </c>
      <c r="C32" s="674">
        <f>IF(ISBLANK(I23),"",I23)</f>
        <v>3.06</v>
      </c>
      <c r="F32" s="700">
        <f>A23</f>
        <v>2020</v>
      </c>
      <c r="G32" s="674">
        <f>IF(ISBLANK(J23),"",J23)</f>
        <v>3.51</v>
      </c>
      <c r="H32" s="674">
        <f>IF(ISBLANK(I23),"",I23)</f>
        <v>3.06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3.66</v>
      </c>
      <c r="C33" s="853">
        <f t="shared" ref="C33:C34" si="2">IF(ISBLANK(I24),"",I24)</f>
        <v>3.25</v>
      </c>
      <c r="F33" s="701">
        <f t="shared" ref="F33:F34" si="3">A24</f>
        <v>2021</v>
      </c>
      <c r="G33" s="853">
        <f t="shared" ref="G33:G34" si="4">IF(ISBLANK(J24),"",J24)</f>
        <v>3.66</v>
      </c>
      <c r="H33" s="853">
        <f t="shared" ref="H33:H34" si="5">IF(ISBLANK(I24),"",I24)</f>
        <v>3.25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71</v>
      </c>
      <c r="C4" s="600">
        <v>3</v>
      </c>
      <c r="D4" s="600">
        <v>10</v>
      </c>
      <c r="E4" s="599">
        <v>3</v>
      </c>
      <c r="F4" s="600">
        <v>6.5</v>
      </c>
      <c r="G4" s="600">
        <v>0.8</v>
      </c>
    </row>
    <row r="5" spans="1:10" x14ac:dyDescent="0.25">
      <c r="A5" s="286">
        <v>2022</v>
      </c>
      <c r="B5" s="751">
        <v>68</v>
      </c>
      <c r="C5" s="751">
        <v>2</v>
      </c>
      <c r="D5" s="751">
        <v>10</v>
      </c>
      <c r="E5" s="753">
        <v>4</v>
      </c>
      <c r="F5" s="751">
        <v>6.5</v>
      </c>
      <c r="G5" s="751">
        <v>0.8</v>
      </c>
    </row>
    <row r="6" spans="1:10" x14ac:dyDescent="0.25">
      <c r="A6" s="218">
        <v>2023</v>
      </c>
      <c r="B6" s="752">
        <v>78</v>
      </c>
      <c r="C6" s="752">
        <v>4</v>
      </c>
      <c r="D6" s="752">
        <v>5</v>
      </c>
      <c r="E6" s="754">
        <v>2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71</v>
      </c>
      <c r="C11" s="80">
        <f>IF(ISBLANK(D4),"",D4)</f>
        <v>10</v>
      </c>
      <c r="E11" s="103">
        <f>A4</f>
        <v>2021</v>
      </c>
      <c r="F11" s="80">
        <f>IF(ISBLANK(B4),"",B4)</f>
        <v>71</v>
      </c>
      <c r="G11" s="80">
        <f>IF(ISBLANK(D4),"",D4)</f>
        <v>10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68</v>
      </c>
      <c r="C12" s="80">
        <f>IF(ISBLANK(D5),"",D5)</f>
        <v>10</v>
      </c>
      <c r="E12" s="103">
        <f t="shared" ref="E12:E13" si="1">A5</f>
        <v>2022</v>
      </c>
      <c r="F12" s="80">
        <f t="shared" ref="F12:F13" si="2">IF(ISBLANK(B5),"",B5)</f>
        <v>68</v>
      </c>
      <c r="G12" s="80">
        <f t="shared" ref="G12:G13" si="3">IF(ISBLANK(D5),"",D5)</f>
        <v>10</v>
      </c>
    </row>
    <row r="13" spans="1:10" x14ac:dyDescent="0.25">
      <c r="A13" s="155">
        <f t="shared" si="0"/>
        <v>2023</v>
      </c>
      <c r="B13" s="83">
        <f>IF(ISBLANK(B6),"",B6)</f>
        <v>78</v>
      </c>
      <c r="C13" s="83">
        <f>IF(ISBLANK(D6),"",D6)</f>
        <v>5</v>
      </c>
      <c r="D13" s="253"/>
      <c r="E13" s="155">
        <f t="shared" si="1"/>
        <v>2023</v>
      </c>
      <c r="F13" s="83">
        <f t="shared" si="2"/>
        <v>78</v>
      </c>
      <c r="G13" s="83">
        <f t="shared" si="3"/>
        <v>5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3</v>
      </c>
      <c r="C18" s="80">
        <f>IF(ISBLANK(E4),"",E4)</f>
        <v>3</v>
      </c>
      <c r="E18" s="603">
        <f>A4</f>
        <v>2021</v>
      </c>
      <c r="F18" s="100">
        <f>IF(ISBLANK(C4),"",C4)</f>
        <v>3</v>
      </c>
      <c r="G18" s="100">
        <f>IF(ISBLANK(E4),"",E4)</f>
        <v>3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2</v>
      </c>
      <c r="C19" s="80">
        <f>IF(ISBLANK(E5),"",E5)</f>
        <v>4</v>
      </c>
      <c r="E19" s="103">
        <f t="shared" ref="E19:E20" si="5">A5</f>
        <v>2022</v>
      </c>
      <c r="F19" s="104">
        <f>IF(ISBLANK(C5),"",C5)</f>
        <v>2</v>
      </c>
      <c r="G19" s="104">
        <f t="shared" ref="G19:G20" si="6">IF(ISBLANK(E5),"",E5)</f>
        <v>4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4</v>
      </c>
      <c r="C20" s="83">
        <f>IF(ISBLANK(E6),"",E6)</f>
        <v>2</v>
      </c>
      <c r="E20" s="155">
        <f t="shared" si="5"/>
        <v>2023</v>
      </c>
      <c r="F20" s="83">
        <f>IF(ISBLANK(C6),"",C6)</f>
        <v>4</v>
      </c>
      <c r="G20" s="83">
        <f t="shared" si="6"/>
        <v>2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584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1.1000000000000001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794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7.2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397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3.1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249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0.4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997</v>
      </c>
    </row>
    <row r="17" spans="2:3" x14ac:dyDescent="0.25">
      <c r="B17" s="253">
        <v>2022</v>
      </c>
      <c r="C17" s="1100">
        <v>858</v>
      </c>
    </row>
    <row r="18" spans="2:3" x14ac:dyDescent="0.25">
      <c r="B18" s="253">
        <v>2023</v>
      </c>
      <c r="C18" s="1100">
        <v>794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997</v>
      </c>
    </row>
    <row r="22" spans="2:3" x14ac:dyDescent="0.25">
      <c r="B22" s="636">
        <f>B17</f>
        <v>2022</v>
      </c>
      <c r="C22" s="636">
        <f t="shared" ref="C22:C23" si="0">IF(ISBLANK(C17),"",C17)</f>
        <v>858</v>
      </c>
    </row>
    <row r="23" spans="2:3" x14ac:dyDescent="0.25">
      <c r="B23" s="636">
        <f>B18</f>
        <v>2023</v>
      </c>
      <c r="C23" s="636">
        <f t="shared" si="0"/>
        <v>794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47</v>
      </c>
      <c r="C5" s="55">
        <v>46</v>
      </c>
      <c r="D5" s="55">
        <v>19</v>
      </c>
      <c r="E5" s="269">
        <f>SUM(B5:D5)</f>
        <v>112</v>
      </c>
      <c r="F5" s="71">
        <v>789</v>
      </c>
      <c r="G5" s="70">
        <v>0.4</v>
      </c>
      <c r="H5" s="55">
        <v>0.1</v>
      </c>
      <c r="I5" s="110">
        <v>0.1</v>
      </c>
      <c r="J5" s="71">
        <v>1.1000000000000001</v>
      </c>
    </row>
    <row r="6" spans="1:10" x14ac:dyDescent="0.25">
      <c r="A6" s="286">
        <v>2022</v>
      </c>
      <c r="B6" s="757">
        <v>49</v>
      </c>
      <c r="C6" s="758">
        <v>52</v>
      </c>
      <c r="D6" s="758">
        <v>21</v>
      </c>
      <c r="E6" s="270">
        <f>SUM(B6:D6)</f>
        <v>122</v>
      </c>
      <c r="F6" s="214">
        <v>725</v>
      </c>
      <c r="G6" s="457">
        <v>0.4</v>
      </c>
      <c r="H6" s="458">
        <v>0.1</v>
      </c>
      <c r="I6" s="763">
        <v>0.1</v>
      </c>
      <c r="J6" s="214">
        <v>1.1000000000000001</v>
      </c>
    </row>
    <row r="7" spans="1:10" x14ac:dyDescent="0.25">
      <c r="A7" s="218">
        <v>2023</v>
      </c>
      <c r="B7" s="167">
        <v>43</v>
      </c>
      <c r="C7" s="94">
        <v>48</v>
      </c>
      <c r="D7" s="94">
        <v>22</v>
      </c>
      <c r="E7" s="447">
        <f>SUM(B7:D7)</f>
        <v>113</v>
      </c>
      <c r="F7" s="168">
        <v>584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789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725</v>
      </c>
      <c r="C14" s="28"/>
      <c r="D14" s="28"/>
      <c r="F14" s="625" t="s">
        <v>1526</v>
      </c>
      <c r="G14" s="621">
        <f>IF(ISBLANK(B7),"",B7)</f>
        <v>43</v>
      </c>
      <c r="I14" s="625" t="s">
        <v>1529</v>
      </c>
      <c r="J14" s="621">
        <f>IF(ISBLANK(B7),"",B7)</f>
        <v>43</v>
      </c>
    </row>
    <row r="15" spans="1:10" x14ac:dyDescent="0.25">
      <c r="A15" s="624">
        <f t="shared" ref="A15" si="1">A7</f>
        <v>2023</v>
      </c>
      <c r="B15" s="623">
        <f t="shared" si="0"/>
        <v>584</v>
      </c>
      <c r="C15" s="28"/>
      <c r="D15" s="28"/>
      <c r="F15" s="626" t="s">
        <v>1527</v>
      </c>
      <c r="G15" s="622">
        <f>IF(ISBLANK(C7),"",C7)</f>
        <v>48</v>
      </c>
      <c r="I15" s="626" t="s">
        <v>1538</v>
      </c>
      <c r="J15" s="622">
        <f>IF(ISBLANK(C7),"",C7)</f>
        <v>48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22</v>
      </c>
      <c r="I16" s="627" t="s">
        <v>1539</v>
      </c>
      <c r="J16" s="623">
        <f>IF(ISBLANK(D7),"",D7)</f>
        <v>22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0.4</v>
      </c>
    </row>
    <row r="22" spans="1:2" x14ac:dyDescent="0.25">
      <c r="A22" s="626" t="s">
        <v>464</v>
      </c>
      <c r="B22" s="622">
        <f>IF(ISBLANK(H6),"",H6)</f>
        <v>0.1</v>
      </c>
    </row>
    <row r="23" spans="1:2" x14ac:dyDescent="0.25">
      <c r="A23" s="627" t="s">
        <v>365</v>
      </c>
      <c r="B23" s="623">
        <f>IF(ISBLANK(I6),"",I6)</f>
        <v>0.1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55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272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223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27.1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201</v>
      </c>
      <c r="C6" s="759"/>
      <c r="D6" s="759"/>
      <c r="E6" s="457">
        <v>22.9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208</v>
      </c>
      <c r="C7" s="759"/>
      <c r="D7" s="759"/>
      <c r="E7" s="457">
        <v>24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223</v>
      </c>
      <c r="C8" s="760"/>
      <c r="D8" s="760"/>
      <c r="E8" s="601">
        <v>27.1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201</v>
      </c>
      <c r="C16" s="755"/>
      <c r="I16" s="700">
        <f>A6</f>
        <v>2020</v>
      </c>
      <c r="J16" s="674">
        <f>IF(ISBLANK(E6),"",E6)</f>
        <v>22.9</v>
      </c>
      <c r="K16" s="756"/>
    </row>
    <row r="17" spans="1:10" x14ac:dyDescent="0.25">
      <c r="A17" s="701">
        <f>A7</f>
        <v>2021</v>
      </c>
      <c r="B17" s="853">
        <f>IF(ISBLANK(B7),"",B7)</f>
        <v>208</v>
      </c>
      <c r="C17" s="755"/>
      <c r="I17" s="701">
        <f>A7</f>
        <v>2021</v>
      </c>
      <c r="J17" s="853">
        <f>IF(ISBLANK(E7),"",E7)</f>
        <v>24</v>
      </c>
    </row>
    <row r="18" spans="1:10" x14ac:dyDescent="0.25">
      <c r="A18" s="702">
        <f>A8</f>
        <v>2022</v>
      </c>
      <c r="B18" s="676">
        <f>IF(ISBLANK(B8),"",B8)</f>
        <v>223</v>
      </c>
      <c r="C18" s="755"/>
      <c r="I18" s="702">
        <f>A8</f>
        <v>2022</v>
      </c>
      <c r="J18" s="676">
        <f>IF(ISBLANK(E8),"",E8)</f>
        <v>27.1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25</v>
      </c>
      <c r="D5" s="449">
        <f>IF(ISBLANK(B5),"",A5)</f>
        <v>2021</v>
      </c>
      <c r="E5" s="618">
        <f>IF(ISBLANK(B5),"",B5)</f>
        <v>25</v>
      </c>
      <c r="K5" s="217">
        <v>2020</v>
      </c>
      <c r="L5" s="655">
        <v>5.4</v>
      </c>
    </row>
    <row r="6" spans="1:12" x14ac:dyDescent="0.25">
      <c r="A6" s="229">
        <v>2022</v>
      </c>
      <c r="B6" s="602">
        <v>26</v>
      </c>
      <c r="D6" s="450">
        <f>IF(ISBLANK(B6),"",A6)</f>
        <v>2022</v>
      </c>
      <c r="E6" s="619">
        <f>IF(ISBLANK(B6),"",B6)</f>
        <v>26</v>
      </c>
      <c r="K6" s="286">
        <v>2021</v>
      </c>
      <c r="L6" s="657">
        <v>5.7</v>
      </c>
    </row>
    <row r="7" spans="1:12" x14ac:dyDescent="0.25">
      <c r="A7" s="123">
        <v>2023</v>
      </c>
      <c r="B7" s="617">
        <v>27</v>
      </c>
      <c r="D7" s="379">
        <f>IF(ISBLANK(B7),"",A7)</f>
        <v>2023</v>
      </c>
      <c r="E7" s="620">
        <f>IF(ISBLANK(B7),"",B7)</f>
        <v>27</v>
      </c>
      <c r="K7" s="219">
        <v>2022</v>
      </c>
      <c r="L7" s="617">
        <v>5.7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41</v>
      </c>
      <c r="C4" s="643">
        <v>346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23</v>
      </c>
      <c r="C5" s="602">
        <v>321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55</v>
      </c>
      <c r="C6" s="602">
        <v>272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13</v>
      </c>
      <c r="C5" s="643">
        <v>5431</v>
      </c>
      <c r="D5" s="643">
        <v>527</v>
      </c>
      <c r="E5" s="869">
        <v>9.6</v>
      </c>
      <c r="F5" s="1039">
        <v>9.9</v>
      </c>
      <c r="G5" s="1039">
        <v>9.4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13</v>
      </c>
      <c r="C6" s="657">
        <v>5364</v>
      </c>
      <c r="D6" s="657">
        <v>616</v>
      </c>
      <c r="E6" s="657">
        <v>11.4</v>
      </c>
      <c r="F6" s="657">
        <v>11.7</v>
      </c>
      <c r="G6" s="657">
        <v>11.1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14</v>
      </c>
      <c r="C7" s="617">
        <v>4896</v>
      </c>
      <c r="D7" s="617">
        <v>596</v>
      </c>
      <c r="E7" s="617">
        <v>12.1</v>
      </c>
      <c r="F7" s="617">
        <v>12.1</v>
      </c>
      <c r="G7" s="617">
        <v>12.1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8</v>
      </c>
      <c r="C4" s="655">
        <v>291</v>
      </c>
      <c r="D4" s="655">
        <v>2.2999999999999998</v>
      </c>
      <c r="E4" s="655">
        <v>262</v>
      </c>
      <c r="F4" s="655">
        <v>0.4</v>
      </c>
      <c r="G4" s="655">
        <v>81</v>
      </c>
      <c r="H4" s="655">
        <v>6</v>
      </c>
      <c r="I4" s="655">
        <v>17</v>
      </c>
      <c r="J4" s="655">
        <v>0.1</v>
      </c>
      <c r="K4" s="253"/>
      <c r="L4" s="253"/>
      <c r="M4" s="253"/>
    </row>
    <row r="5" spans="1:13" x14ac:dyDescent="0.25">
      <c r="A5" s="486">
        <v>2022</v>
      </c>
      <c r="B5" s="602">
        <v>7.2</v>
      </c>
      <c r="C5" s="602">
        <v>374</v>
      </c>
      <c r="D5" s="602">
        <v>3.1</v>
      </c>
      <c r="E5" s="602">
        <v>253</v>
      </c>
      <c r="F5" s="602">
        <v>0.4</v>
      </c>
      <c r="G5" s="602">
        <v>78</v>
      </c>
      <c r="H5" s="602">
        <v>6</v>
      </c>
      <c r="I5" s="602">
        <v>20</v>
      </c>
      <c r="J5" s="602">
        <v>0.1</v>
      </c>
      <c r="K5" s="253"/>
      <c r="L5" s="253"/>
      <c r="M5" s="253"/>
    </row>
    <row r="6" spans="1:13" x14ac:dyDescent="0.25">
      <c r="A6" s="481">
        <v>2023</v>
      </c>
      <c r="B6" s="617"/>
      <c r="C6" s="617">
        <v>397</v>
      </c>
      <c r="D6" s="617"/>
      <c r="E6" s="617">
        <v>249</v>
      </c>
      <c r="F6" s="617"/>
      <c r="G6" s="617">
        <v>83</v>
      </c>
      <c r="H6" s="617">
        <v>6</v>
      </c>
      <c r="I6" s="617">
        <v>21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31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474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125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612</v>
      </c>
      <c r="C4" s="1006">
        <v>327</v>
      </c>
      <c r="D4" s="1006">
        <v>285</v>
      </c>
      <c r="E4" s="1005">
        <v>1370</v>
      </c>
      <c r="F4" s="1006">
        <v>724</v>
      </c>
      <c r="G4" s="1006">
        <v>646</v>
      </c>
      <c r="H4" s="1007">
        <v>8.6</v>
      </c>
      <c r="I4" s="1007">
        <v>19.3</v>
      </c>
      <c r="J4" s="1007">
        <v>-10.7</v>
      </c>
      <c r="K4" s="70">
        <v>960</v>
      </c>
      <c r="L4" s="55">
        <v>404</v>
      </c>
      <c r="M4" s="110">
        <v>556</v>
      </c>
      <c r="N4" s="55">
        <v>1043</v>
      </c>
      <c r="O4" s="55">
        <v>427</v>
      </c>
      <c r="P4" s="110">
        <v>616</v>
      </c>
    </row>
    <row r="5" spans="1:17" x14ac:dyDescent="0.25">
      <c r="A5" s="286">
        <v>2021</v>
      </c>
      <c r="B5" s="1008">
        <v>581</v>
      </c>
      <c r="C5" s="1009">
        <v>308</v>
      </c>
      <c r="D5" s="1009">
        <v>273</v>
      </c>
      <c r="E5" s="1008">
        <v>1419</v>
      </c>
      <c r="F5" s="1009">
        <v>725</v>
      </c>
      <c r="G5" s="1009">
        <v>694</v>
      </c>
      <c r="H5" s="1010">
        <v>8.3000000000000007</v>
      </c>
      <c r="I5" s="1010">
        <v>20.2</v>
      </c>
      <c r="J5" s="1010">
        <v>-11.9</v>
      </c>
      <c r="K5" s="212">
        <v>1239</v>
      </c>
      <c r="L5" s="58">
        <v>523</v>
      </c>
      <c r="M5" s="160">
        <v>716</v>
      </c>
      <c r="N5" s="58">
        <v>1277</v>
      </c>
      <c r="O5" s="58">
        <v>558</v>
      </c>
      <c r="P5" s="160">
        <v>719</v>
      </c>
    </row>
    <row r="6" spans="1:17" x14ac:dyDescent="0.25">
      <c r="A6" s="219">
        <v>2022</v>
      </c>
      <c r="B6" s="1011">
        <v>628</v>
      </c>
      <c r="C6" s="1012">
        <v>315</v>
      </c>
      <c r="D6" s="1012">
        <v>313</v>
      </c>
      <c r="E6" s="1011">
        <v>1234</v>
      </c>
      <c r="F6" s="1012">
        <v>585</v>
      </c>
      <c r="G6" s="1012">
        <v>649</v>
      </c>
      <c r="H6" s="1013">
        <v>9.1</v>
      </c>
      <c r="I6" s="1013">
        <v>17.899999999999999</v>
      </c>
      <c r="J6" s="1013">
        <v>-8.8000000000000007</v>
      </c>
      <c r="K6" s="1014">
        <v>1406</v>
      </c>
      <c r="L6" s="1015">
        <v>580</v>
      </c>
      <c r="M6" s="1016">
        <v>826</v>
      </c>
      <c r="N6" s="1015">
        <v>1446</v>
      </c>
      <c r="O6" s="1015">
        <v>610</v>
      </c>
      <c r="P6" s="1016">
        <v>836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285</v>
      </c>
      <c r="C13" s="319">
        <f>IF(ISBLANK(C4),"",C4)</f>
        <v>327</v>
      </c>
      <c r="D13" s="364"/>
      <c r="E13" s="322">
        <f>A4</f>
        <v>2020</v>
      </c>
      <c r="F13" s="319">
        <f>IF(ISBLANK(G4),"",G4)</f>
        <v>646</v>
      </c>
      <c r="G13" s="319">
        <f>IF(ISBLANK(F4),"",F4)</f>
        <v>724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273</v>
      </c>
      <c r="C14" s="320">
        <f t="shared" ref="C14:C15" si="2">IF(ISBLANK(C5),"",C5)</f>
        <v>308</v>
      </c>
      <c r="D14" s="364"/>
      <c r="E14" s="323">
        <f t="shared" ref="E14:E15" si="3">A5</f>
        <v>2021</v>
      </c>
      <c r="F14" s="320">
        <f t="shared" ref="F14:F15" si="4">IF(ISBLANK(G5),"",G5)</f>
        <v>694</v>
      </c>
      <c r="G14" s="320">
        <f t="shared" ref="G14:G15" si="5">IF(ISBLANK(F5),"",F5)</f>
        <v>725</v>
      </c>
      <c r="H14" s="389"/>
      <c r="I14" s="389"/>
      <c r="J14" s="48"/>
      <c r="K14" s="325" t="s">
        <v>536</v>
      </c>
      <c r="L14" s="328">
        <f>IF(ISBLANK(K4),"",K4)</f>
        <v>960</v>
      </c>
      <c r="M14" s="328">
        <f>IF(ISBLANK(K5),"",K5)</f>
        <v>1239</v>
      </c>
      <c r="N14" s="328">
        <f>IF(ISBLANK(K6),"",K6)</f>
        <v>1406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313</v>
      </c>
      <c r="C15" s="321">
        <f t="shared" si="2"/>
        <v>315</v>
      </c>
      <c r="E15" s="324">
        <f t="shared" si="3"/>
        <v>2022</v>
      </c>
      <c r="F15" s="321">
        <f t="shared" si="4"/>
        <v>649</v>
      </c>
      <c r="G15" s="321">
        <f t="shared" si="5"/>
        <v>585</v>
      </c>
      <c r="H15" s="211"/>
      <c r="I15" s="211"/>
      <c r="J15" s="28"/>
      <c r="K15" s="326" t="s">
        <v>535</v>
      </c>
      <c r="L15" s="329">
        <f>IF(ISBLANK(N4),"",N4)</f>
        <v>1043</v>
      </c>
      <c r="M15" s="329">
        <f>IF(ISBLANK(N5),"",N5)</f>
        <v>1277</v>
      </c>
      <c r="N15" s="329">
        <f>IF(ISBLANK(N6),"",N6)</f>
        <v>1446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960</v>
      </c>
      <c r="M19" s="328">
        <f>IF(ISBLANK(K5),"",K5)</f>
        <v>1239</v>
      </c>
      <c r="N19" s="328">
        <f>IF(ISBLANK(K6),"",K6)</f>
        <v>1406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1043</v>
      </c>
      <c r="M20" s="329">
        <f>IF(ISBLANK(N5),"",N5)</f>
        <v>1277</v>
      </c>
      <c r="N20" s="329">
        <f>IF(ISBLANK(N6),"",N6)</f>
        <v>1446</v>
      </c>
      <c r="O20" s="364"/>
    </row>
    <row r="21" spans="1:15" x14ac:dyDescent="0.25">
      <c r="A21" s="322">
        <f>A4</f>
        <v>2020</v>
      </c>
      <c r="B21" s="319">
        <f>IF(ISBLANK(D4),"",D4)</f>
        <v>285</v>
      </c>
      <c r="C21" s="319">
        <f>IF(ISBLANK(C4),"",C4)</f>
        <v>327</v>
      </c>
      <c r="E21" s="322">
        <f>A4</f>
        <v>2020</v>
      </c>
      <c r="F21" s="319">
        <f>IF(ISBLANK(G4),"",G4)</f>
        <v>646</v>
      </c>
      <c r="G21" s="319">
        <f>IF(ISBLANK(F4),"",F4)</f>
        <v>724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273</v>
      </c>
      <c r="C22" s="320">
        <f t="shared" ref="C22:C23" si="8">IF(ISBLANK(C5),"",C5)</f>
        <v>308</v>
      </c>
      <c r="E22" s="323">
        <f t="shared" ref="E22:E23" si="9">A5</f>
        <v>2021</v>
      </c>
      <c r="F22" s="320">
        <f t="shared" ref="F22:F23" si="10">IF(ISBLANK(G5),"",G5)</f>
        <v>694</v>
      </c>
      <c r="G22" s="320">
        <f t="shared" ref="G22:G23" si="11">IF(ISBLANK(F5),"",F5)</f>
        <v>725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313</v>
      </c>
      <c r="C23" s="321">
        <f t="shared" si="8"/>
        <v>315</v>
      </c>
      <c r="E23" s="324">
        <f t="shared" si="9"/>
        <v>2022</v>
      </c>
      <c r="F23" s="321">
        <f t="shared" si="10"/>
        <v>649</v>
      </c>
      <c r="G23" s="321">
        <f t="shared" si="11"/>
        <v>585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37</v>
      </c>
      <c r="C5" s="611"/>
      <c r="D5" s="611"/>
      <c r="E5" s="599">
        <v>79</v>
      </c>
      <c r="F5" s="616"/>
      <c r="G5" s="945"/>
      <c r="H5" s="599">
        <v>391</v>
      </c>
      <c r="I5" s="616">
        <v>93</v>
      </c>
      <c r="J5" s="616">
        <v>298</v>
      </c>
      <c r="K5" s="616"/>
      <c r="L5" s="945"/>
    </row>
    <row r="6" spans="1:12" x14ac:dyDescent="0.25">
      <c r="A6" s="286">
        <v>2021</v>
      </c>
      <c r="B6" s="601">
        <v>31</v>
      </c>
      <c r="C6" s="612"/>
      <c r="D6" s="612"/>
      <c r="E6" s="1034">
        <v>108</v>
      </c>
      <c r="F6" s="1028"/>
      <c r="G6" s="980"/>
      <c r="H6" s="1034">
        <v>460</v>
      </c>
      <c r="I6" s="1028">
        <v>132</v>
      </c>
      <c r="J6" s="1028">
        <v>328</v>
      </c>
      <c r="K6" s="1028"/>
      <c r="L6" s="980"/>
    </row>
    <row r="7" spans="1:12" x14ac:dyDescent="0.25">
      <c r="A7" s="218">
        <v>2022</v>
      </c>
      <c r="B7" s="601">
        <v>31</v>
      </c>
      <c r="C7" s="612"/>
      <c r="D7" s="612"/>
      <c r="E7" s="1034">
        <v>125</v>
      </c>
      <c r="F7" s="1028"/>
      <c r="G7" s="980"/>
      <c r="H7" s="1034">
        <v>474</v>
      </c>
      <c r="I7" s="1028">
        <v>146</v>
      </c>
      <c r="J7" s="1028">
        <v>328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146</v>
      </c>
    </row>
    <row r="15" spans="1:12" ht="30" x14ac:dyDescent="0.25">
      <c r="A15" s="833" t="s">
        <v>1543</v>
      </c>
      <c r="B15" s="623">
        <f>IF(ISBLANK(J7),"",J7)</f>
        <v>328</v>
      </c>
    </row>
    <row r="17" spans="1:2" x14ac:dyDescent="0.25">
      <c r="A17" s="625" t="s">
        <v>1540</v>
      </c>
      <c r="B17" s="621">
        <f>IF(ISBLANK(I7),"",I7)</f>
        <v>146</v>
      </c>
    </row>
    <row r="18" spans="1:2" x14ac:dyDescent="0.25">
      <c r="A18" s="627" t="s">
        <v>1541</v>
      </c>
      <c r="B18" s="623">
        <f>IF(ISBLANK(J7),"",J7)</f>
        <v>328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54.7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42.9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55.8</v>
      </c>
      <c r="C6" s="614">
        <v>29.4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55.5</v>
      </c>
      <c r="C10" s="614">
        <v>30.9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54.7</v>
      </c>
      <c r="C14" s="73">
        <v>42.9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159.18799999999999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275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24742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238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16258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3388.64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7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3.3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38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159.15799999999999</v>
      </c>
      <c r="C5" s="611">
        <v>149.25800000000001</v>
      </c>
      <c r="D5" s="751">
        <v>25356</v>
      </c>
      <c r="E5" s="751">
        <v>36</v>
      </c>
      <c r="G5" s="358">
        <v>2014</v>
      </c>
      <c r="H5" s="70">
        <v>3277.75</v>
      </c>
      <c r="I5" s="55">
        <v>1676</v>
      </c>
      <c r="J5" s="55">
        <v>1601.75</v>
      </c>
      <c r="K5" s="71">
        <v>7</v>
      </c>
    </row>
    <row r="6" spans="1:12" x14ac:dyDescent="0.25">
      <c r="A6" s="286">
        <v>2021</v>
      </c>
      <c r="B6" s="601">
        <v>154.268</v>
      </c>
      <c r="C6" s="612">
        <v>144.36799999999999</v>
      </c>
      <c r="D6" s="959">
        <v>25789</v>
      </c>
      <c r="E6" s="959">
        <v>37</v>
      </c>
      <c r="G6" s="480">
        <v>2017</v>
      </c>
      <c r="H6" s="212">
        <v>3388.65</v>
      </c>
      <c r="I6" s="58">
        <v>1677</v>
      </c>
      <c r="J6" s="58">
        <v>1711.65</v>
      </c>
      <c r="K6" s="214">
        <v>7</v>
      </c>
    </row>
    <row r="7" spans="1:12" x14ac:dyDescent="0.25">
      <c r="A7" s="218">
        <v>2022</v>
      </c>
      <c r="B7" s="601">
        <v>159.18799999999999</v>
      </c>
      <c r="C7" s="612">
        <v>159.18799999999999</v>
      </c>
      <c r="D7" s="959">
        <v>25898</v>
      </c>
      <c r="E7" s="959">
        <v>38</v>
      </c>
      <c r="G7" s="482">
        <v>2020</v>
      </c>
      <c r="H7" s="72">
        <v>3388.64</v>
      </c>
      <c r="I7" s="61">
        <v>1677</v>
      </c>
      <c r="J7" s="61">
        <v>1711.64</v>
      </c>
      <c r="K7" s="73">
        <v>7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159.18799999999999</v>
      </c>
      <c r="D14" s="631">
        <f>A5</f>
        <v>2020</v>
      </c>
      <c r="E14" s="625">
        <f>IF(ISBLANK(D5),"",D5)</f>
        <v>25356</v>
      </c>
      <c r="F14" s="211"/>
      <c r="G14" s="634" t="s">
        <v>925</v>
      </c>
      <c r="H14" s="621">
        <f>IF(ISBLANK(J7),"",J7)</f>
        <v>1711.64</v>
      </c>
      <c r="I14" s="211"/>
      <c r="J14" s="211"/>
    </row>
    <row r="15" spans="1:12" x14ac:dyDescent="0.25">
      <c r="A15" s="870" t="s">
        <v>16</v>
      </c>
      <c r="B15" s="630">
        <f>IF(ISBLANK(B7),"",B7)</f>
        <v>159.18799999999999</v>
      </c>
      <c r="D15" s="632">
        <f t="shared" ref="D15:D16" si="0">A6</f>
        <v>2021</v>
      </c>
      <c r="E15" s="626">
        <f>IF(ISBLANK(D6),"",D6)</f>
        <v>25789</v>
      </c>
      <c r="F15" s="211"/>
      <c r="G15" s="635" t="s">
        <v>926</v>
      </c>
      <c r="H15" s="623">
        <f>IF(ISBLANK(I7),"",I7)</f>
        <v>1677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25898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159.18799999999999</v>
      </c>
      <c r="F19" s="253"/>
      <c r="G19" s="634" t="s">
        <v>529</v>
      </c>
      <c r="H19" s="621">
        <f>IF(ISBLANK(J7),"",J7)</f>
        <v>1711.64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159.18799999999999</v>
      </c>
      <c r="F20" s="253"/>
      <c r="G20" s="635" t="s">
        <v>528</v>
      </c>
      <c r="H20" s="623">
        <f>IF(ISBLANK(I7),"",I7)</f>
        <v>1677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3</v>
      </c>
      <c r="C5" s="1092">
        <v>24742</v>
      </c>
      <c r="D5" s="1093">
        <v>275</v>
      </c>
      <c r="E5" s="1092">
        <v>16153</v>
      </c>
      <c r="F5" s="1093">
        <v>189</v>
      </c>
    </row>
    <row r="6" spans="1:9" x14ac:dyDescent="0.25">
      <c r="A6" s="218">
        <v>2021</v>
      </c>
      <c r="B6" s="1092">
        <v>3</v>
      </c>
      <c r="C6" s="1092">
        <v>24742</v>
      </c>
      <c r="D6" s="1093">
        <v>275</v>
      </c>
      <c r="E6" s="1092">
        <v>16258</v>
      </c>
      <c r="F6" s="1093">
        <v>238</v>
      </c>
    </row>
    <row r="7" spans="1:9" x14ac:dyDescent="0.25">
      <c r="A7" s="219">
        <v>2022</v>
      </c>
      <c r="B7" s="73">
        <v>3.3</v>
      </c>
      <c r="C7" s="73">
        <v>24742</v>
      </c>
      <c r="D7" s="73">
        <v>275</v>
      </c>
      <c r="E7" s="73">
        <v>16258</v>
      </c>
      <c r="F7" s="73">
        <v>238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10562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6917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3645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32824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20439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12385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3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3.4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7686</v>
      </c>
      <c r="C5" s="458">
        <v>6765</v>
      </c>
      <c r="D5" s="458">
        <v>921</v>
      </c>
      <c r="E5" s="457">
        <v>23785</v>
      </c>
      <c r="F5" s="458">
        <v>20841</v>
      </c>
      <c r="G5" s="458">
        <v>2944</v>
      </c>
      <c r="H5" s="457">
        <v>3.1</v>
      </c>
      <c r="I5" s="763">
        <v>3.2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7748</v>
      </c>
      <c r="C6" s="458">
        <v>6254</v>
      </c>
      <c r="D6" s="458">
        <v>1494</v>
      </c>
      <c r="E6" s="457">
        <v>26504</v>
      </c>
      <c r="F6" s="458">
        <v>19356</v>
      </c>
      <c r="G6" s="458">
        <v>7148</v>
      </c>
      <c r="H6" s="457">
        <v>3.1</v>
      </c>
      <c r="I6" s="763">
        <v>4.8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10562</v>
      </c>
      <c r="C7" s="612">
        <v>6917</v>
      </c>
      <c r="D7" s="612">
        <v>3645</v>
      </c>
      <c r="E7" s="601">
        <v>32824</v>
      </c>
      <c r="F7" s="612">
        <v>20439</v>
      </c>
      <c r="G7" s="612">
        <v>12385</v>
      </c>
      <c r="H7" s="947">
        <v>3</v>
      </c>
      <c r="I7" s="948">
        <v>3.4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7686</v>
      </c>
      <c r="C14" s="674">
        <f t="shared" ref="C14:D14" si="0">IF(ISBLANK(C5),"",C5)</f>
        <v>6765</v>
      </c>
      <c r="D14" s="669">
        <f t="shared" si="0"/>
        <v>921</v>
      </c>
      <c r="F14" s="884">
        <f>A5</f>
        <v>2020</v>
      </c>
      <c r="G14" s="674">
        <f>IF(ISBLANK(E5),"",E5)</f>
        <v>23785</v>
      </c>
      <c r="H14" s="674">
        <f t="shared" ref="H14:I16" si="1">IF(ISBLANK(F5),"",F5)</f>
        <v>20841</v>
      </c>
      <c r="I14" s="669">
        <f t="shared" si="1"/>
        <v>2944</v>
      </c>
      <c r="J14" s="756"/>
      <c r="K14" s="884">
        <f>A5</f>
        <v>2020</v>
      </c>
      <c r="L14" s="674">
        <f>IF(ISBLANK(H5),"",H5)</f>
        <v>3.1</v>
      </c>
      <c r="M14" s="669">
        <f>IF(ISBLANK(I5),"",I5)</f>
        <v>3.2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7748</v>
      </c>
      <c r="C15" s="879">
        <f t="shared" si="3"/>
        <v>6254</v>
      </c>
      <c r="D15" s="886">
        <f t="shared" si="3"/>
        <v>1494</v>
      </c>
      <c r="F15" s="890">
        <f t="shared" ref="F15:F16" si="4">A6</f>
        <v>2021</v>
      </c>
      <c r="G15" s="853">
        <f t="shared" ref="G15:G16" si="5">IF(ISBLANK(E6),"",E6)</f>
        <v>26504</v>
      </c>
      <c r="H15" s="853">
        <f t="shared" si="1"/>
        <v>19356</v>
      </c>
      <c r="I15" s="670">
        <f t="shared" si="1"/>
        <v>7148</v>
      </c>
      <c r="J15" s="211"/>
      <c r="K15" s="890">
        <f t="shared" ref="K15:K16" si="6">A6</f>
        <v>2021</v>
      </c>
      <c r="L15" s="853">
        <f t="shared" ref="L15:M16" si="7">IF(ISBLANK(H6),"",H6)</f>
        <v>3.1</v>
      </c>
      <c r="M15" s="670">
        <f t="shared" si="7"/>
        <v>4.8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10562</v>
      </c>
      <c r="C16" s="888">
        <f t="shared" si="3"/>
        <v>6917</v>
      </c>
      <c r="D16" s="889">
        <f t="shared" si="3"/>
        <v>3645</v>
      </c>
      <c r="F16" s="891">
        <f t="shared" si="4"/>
        <v>2022</v>
      </c>
      <c r="G16" s="676">
        <f t="shared" si="5"/>
        <v>32824</v>
      </c>
      <c r="H16" s="676">
        <f t="shared" si="1"/>
        <v>20439</v>
      </c>
      <c r="I16" s="671">
        <f t="shared" si="1"/>
        <v>12385</v>
      </c>
      <c r="J16" s="211"/>
      <c r="K16" s="891">
        <f t="shared" si="6"/>
        <v>2022</v>
      </c>
      <c r="L16" s="676">
        <f t="shared" si="7"/>
        <v>3</v>
      </c>
      <c r="M16" s="671">
        <f t="shared" si="7"/>
        <v>3.4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7686</v>
      </c>
      <c r="C22" s="674">
        <f t="shared" ref="C22:D22" si="8">IF(ISBLANK(C5),"",C5)</f>
        <v>6765</v>
      </c>
      <c r="D22" s="669">
        <f t="shared" si="8"/>
        <v>921</v>
      </c>
      <c r="F22" s="884">
        <f>A5</f>
        <v>2020</v>
      </c>
      <c r="G22" s="674">
        <f>IF(ISBLANK(E5),"",E5)</f>
        <v>23785</v>
      </c>
      <c r="H22" s="674">
        <f t="shared" ref="H22:I24" si="9">IF(ISBLANK(F5),"",F5)</f>
        <v>20841</v>
      </c>
      <c r="I22" s="669">
        <f t="shared" si="9"/>
        <v>2944</v>
      </c>
      <c r="J22" s="756"/>
      <c r="K22" s="884">
        <f>A5</f>
        <v>2020</v>
      </c>
      <c r="L22" s="674">
        <f>IF(ISBLANK(H5),"",H5)</f>
        <v>3.1</v>
      </c>
      <c r="M22" s="669">
        <f>IF(ISBLANK(I5),"",I5)</f>
        <v>3.2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7748</v>
      </c>
      <c r="C23" s="853">
        <f t="shared" si="11"/>
        <v>6254</v>
      </c>
      <c r="D23" s="670">
        <f t="shared" si="11"/>
        <v>1494</v>
      </c>
      <c r="F23" s="890">
        <f t="shared" ref="F23:F24" si="12">A6</f>
        <v>2021</v>
      </c>
      <c r="G23" s="853">
        <f t="shared" ref="G23:G24" si="13">IF(ISBLANK(E6),"",E6)</f>
        <v>26504</v>
      </c>
      <c r="H23" s="853">
        <f t="shared" si="9"/>
        <v>19356</v>
      </c>
      <c r="I23" s="670">
        <f t="shared" si="9"/>
        <v>7148</v>
      </c>
      <c r="J23" s="211"/>
      <c r="K23" s="890">
        <f t="shared" ref="K23:K24" si="14">A6</f>
        <v>2021</v>
      </c>
      <c r="L23" s="853">
        <f t="shared" ref="L23:M24" si="15">IF(ISBLANK(H6),"",H6)</f>
        <v>3.1</v>
      </c>
      <c r="M23" s="670">
        <f t="shared" si="15"/>
        <v>4.8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10562</v>
      </c>
      <c r="C24" s="676">
        <f t="shared" si="11"/>
        <v>6917</v>
      </c>
      <c r="D24" s="671">
        <f t="shared" si="11"/>
        <v>3645</v>
      </c>
      <c r="F24" s="891">
        <f t="shared" si="12"/>
        <v>2022</v>
      </c>
      <c r="G24" s="676">
        <f t="shared" si="13"/>
        <v>32824</v>
      </c>
      <c r="H24" s="676">
        <f t="shared" si="9"/>
        <v>20439</v>
      </c>
      <c r="I24" s="671">
        <f t="shared" si="9"/>
        <v>12385</v>
      </c>
      <c r="J24" s="211"/>
      <c r="K24" s="891">
        <f t="shared" si="14"/>
        <v>2022</v>
      </c>
      <c r="L24" s="676">
        <f t="shared" si="15"/>
        <v>3</v>
      </c>
      <c r="M24" s="671">
        <f t="shared" si="15"/>
        <v>3.4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200</v>
      </c>
      <c r="C3" s="71">
        <v>45</v>
      </c>
      <c r="D3" s="71">
        <v>13.7</v>
      </c>
      <c r="F3" s="105" t="s">
        <v>537</v>
      </c>
      <c r="G3" s="97">
        <f>IF(ISBLANK(B3),"",B3)</f>
        <v>200</v>
      </c>
      <c r="H3" s="97">
        <f>IF(ISBLANK(B4),"",B4)</f>
        <v>282</v>
      </c>
      <c r="I3" s="97">
        <f>IF(ISBLANK(B5),"",B5)</f>
        <v>285</v>
      </c>
      <c r="J3" s="365"/>
    </row>
    <row r="4" spans="1:12" x14ac:dyDescent="0.25">
      <c r="A4" s="286">
        <v>2021</v>
      </c>
      <c r="B4" s="214">
        <v>282</v>
      </c>
      <c r="C4" s="214">
        <v>25</v>
      </c>
      <c r="D4" s="214">
        <v>13.5</v>
      </c>
      <c r="F4" s="130" t="s">
        <v>538</v>
      </c>
      <c r="G4" s="98">
        <f>IF(ISBLANK(C3),"",C3)</f>
        <v>45</v>
      </c>
      <c r="H4" s="98">
        <f>IF(ISBLANK(C4),"",C4)</f>
        <v>25</v>
      </c>
      <c r="I4" s="98">
        <f>IF(ISBLANK(C5),"",C5)</f>
        <v>30</v>
      </c>
      <c r="J4" s="365"/>
    </row>
    <row r="5" spans="1:12" x14ac:dyDescent="0.25">
      <c r="A5" s="218">
        <v>2022</v>
      </c>
      <c r="B5" s="168">
        <v>285</v>
      </c>
      <c r="C5" s="168">
        <v>30</v>
      </c>
      <c r="D5" s="168">
        <v>14.4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200</v>
      </c>
      <c r="H8" s="97">
        <f>IF(ISBLANK(B4),"",B4)</f>
        <v>282</v>
      </c>
      <c r="I8" s="97">
        <f>IF(ISBLANK(B5),"",B5)</f>
        <v>285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45</v>
      </c>
      <c r="H9" s="98">
        <f>IF(ISBLANK(C4),"",C4)</f>
        <v>25</v>
      </c>
      <c r="I9" s="98">
        <f>IF(ISBLANK(C5),"",C5)</f>
        <v>30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13.7</v>
      </c>
      <c r="H13" s="132">
        <f>IF(ISBLANK(D4),"",D4)</f>
        <v>13.5</v>
      </c>
      <c r="I13" s="132">
        <f>IF(ISBLANK(D5),"",D5)</f>
        <v>14.4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1539</v>
      </c>
      <c r="C4" s="110">
        <v>1626</v>
      </c>
      <c r="E4" s="29" t="s">
        <v>540</v>
      </c>
      <c r="F4" s="163">
        <f>B4/($B$22+$C$22)*100</f>
        <v>2.2346125364812477</v>
      </c>
      <c r="G4" s="163">
        <f>C4/($B$22+$C$22)*100</f>
        <v>2.3609356623252165</v>
      </c>
      <c r="J4" s="29" t="s">
        <v>540</v>
      </c>
      <c r="K4" s="163">
        <f>G4</f>
        <v>2.3609356623252165</v>
      </c>
    </row>
    <row r="5" spans="1:11" x14ac:dyDescent="0.25">
      <c r="A5" s="202" t="s">
        <v>541</v>
      </c>
      <c r="B5" s="212">
        <v>1583</v>
      </c>
      <c r="C5" s="160">
        <v>1677</v>
      </c>
      <c r="E5" s="29" t="s">
        <v>541</v>
      </c>
      <c r="F5" s="163">
        <f t="shared" ref="F5:G21" si="0">B5/($B$22+$C$22)*100</f>
        <v>2.2985000943793468</v>
      </c>
      <c r="G5" s="163">
        <f t="shared" si="0"/>
        <v>2.4349871498889226</v>
      </c>
      <c r="J5" s="29" t="s">
        <v>541</v>
      </c>
      <c r="K5" s="163">
        <f t="shared" ref="K5:K21" si="1">G5</f>
        <v>2.4349871498889226</v>
      </c>
    </row>
    <row r="6" spans="1:11" x14ac:dyDescent="0.25">
      <c r="A6" s="202" t="s">
        <v>542</v>
      </c>
      <c r="B6" s="212">
        <v>1679</v>
      </c>
      <c r="C6" s="160">
        <v>1686</v>
      </c>
      <c r="E6" s="29" t="s">
        <v>542</v>
      </c>
      <c r="F6" s="163">
        <f t="shared" si="0"/>
        <v>2.4378911297933819</v>
      </c>
      <c r="G6" s="163">
        <f t="shared" si="0"/>
        <v>2.4480550594589885</v>
      </c>
      <c r="J6" s="29" t="s">
        <v>542</v>
      </c>
      <c r="K6" s="163">
        <f t="shared" si="1"/>
        <v>2.4480550594589885</v>
      </c>
    </row>
    <row r="7" spans="1:11" x14ac:dyDescent="0.25">
      <c r="A7" s="202" t="s">
        <v>543</v>
      </c>
      <c r="B7" s="212">
        <v>1809</v>
      </c>
      <c r="C7" s="160">
        <v>1879</v>
      </c>
      <c r="E7" s="29" t="s">
        <v>543</v>
      </c>
      <c r="F7" s="163">
        <f t="shared" si="0"/>
        <v>2.6266498235832207</v>
      </c>
      <c r="G7" s="163">
        <f t="shared" si="0"/>
        <v>2.728289120239288</v>
      </c>
      <c r="J7" s="29" t="s">
        <v>543</v>
      </c>
      <c r="K7" s="163">
        <f t="shared" si="1"/>
        <v>2.728289120239288</v>
      </c>
    </row>
    <row r="8" spans="1:11" x14ac:dyDescent="0.25">
      <c r="A8" s="202" t="s">
        <v>544</v>
      </c>
      <c r="B8" s="212">
        <v>1753</v>
      </c>
      <c r="C8" s="160">
        <v>1841</v>
      </c>
      <c r="E8" s="29" t="s">
        <v>544</v>
      </c>
      <c r="F8" s="163">
        <f t="shared" si="0"/>
        <v>2.5453383862583672</v>
      </c>
      <c r="G8" s="163">
        <f t="shared" si="0"/>
        <v>2.6731135020545658</v>
      </c>
      <c r="J8" s="29" t="s">
        <v>544</v>
      </c>
      <c r="K8" s="163">
        <f t="shared" si="1"/>
        <v>2.6731135020545658</v>
      </c>
    </row>
    <row r="9" spans="1:11" x14ac:dyDescent="0.25">
      <c r="A9" s="202" t="s">
        <v>545</v>
      </c>
      <c r="B9" s="212">
        <v>1809</v>
      </c>
      <c r="C9" s="160">
        <v>2117</v>
      </c>
      <c r="E9" s="29" t="s">
        <v>545</v>
      </c>
      <c r="F9" s="163">
        <f t="shared" si="0"/>
        <v>2.6266498235832207</v>
      </c>
      <c r="G9" s="163">
        <f t="shared" si="0"/>
        <v>3.0738627288699161</v>
      </c>
      <c r="J9" s="29" t="s">
        <v>545</v>
      </c>
      <c r="K9" s="163">
        <f t="shared" si="1"/>
        <v>3.0738627288699161</v>
      </c>
    </row>
    <row r="10" spans="1:11" x14ac:dyDescent="0.25">
      <c r="A10" s="202" t="s">
        <v>546</v>
      </c>
      <c r="B10" s="212">
        <v>1884</v>
      </c>
      <c r="C10" s="160">
        <v>2184</v>
      </c>
      <c r="E10" s="29" t="s">
        <v>546</v>
      </c>
      <c r="F10" s="163">
        <f t="shared" si="0"/>
        <v>2.7355490700004355</v>
      </c>
      <c r="G10" s="163">
        <f t="shared" si="0"/>
        <v>3.1711460556692947</v>
      </c>
      <c r="J10" s="29" t="s">
        <v>546</v>
      </c>
      <c r="K10" s="163">
        <f t="shared" si="1"/>
        <v>3.1711460556692947</v>
      </c>
    </row>
    <row r="11" spans="1:11" x14ac:dyDescent="0.25">
      <c r="A11" s="202" t="s">
        <v>547</v>
      </c>
      <c r="B11" s="212">
        <v>2185</v>
      </c>
      <c r="C11" s="160">
        <v>2414</v>
      </c>
      <c r="E11" s="29" t="s">
        <v>547</v>
      </c>
      <c r="F11" s="163">
        <f t="shared" si="0"/>
        <v>3.1725980456215241</v>
      </c>
      <c r="G11" s="163">
        <f t="shared" si="0"/>
        <v>3.5051037446820867</v>
      </c>
      <c r="J11" s="29" t="s">
        <v>547</v>
      </c>
      <c r="K11" s="163">
        <f t="shared" si="1"/>
        <v>3.5051037446820867</v>
      </c>
    </row>
    <row r="12" spans="1:11" x14ac:dyDescent="0.25">
      <c r="A12" s="202" t="s">
        <v>548</v>
      </c>
      <c r="B12" s="212">
        <v>2404</v>
      </c>
      <c r="C12" s="160">
        <v>2619</v>
      </c>
      <c r="E12" s="29" t="s">
        <v>548</v>
      </c>
      <c r="F12" s="163">
        <f t="shared" si="0"/>
        <v>3.4905838451597915</v>
      </c>
      <c r="G12" s="163">
        <f t="shared" si="0"/>
        <v>3.8027616848891408</v>
      </c>
      <c r="J12" s="29" t="s">
        <v>548</v>
      </c>
      <c r="K12" s="163">
        <f t="shared" si="1"/>
        <v>3.8027616848891408</v>
      </c>
    </row>
    <row r="13" spans="1:11" x14ac:dyDescent="0.25">
      <c r="A13" s="202" t="s">
        <v>549</v>
      </c>
      <c r="B13" s="212">
        <v>2539</v>
      </c>
      <c r="C13" s="160">
        <v>2637</v>
      </c>
      <c r="E13" s="29" t="s">
        <v>549</v>
      </c>
      <c r="F13" s="163">
        <f t="shared" si="0"/>
        <v>3.6866024887107782</v>
      </c>
      <c r="G13" s="163">
        <f t="shared" si="0"/>
        <v>3.8288975040292725</v>
      </c>
      <c r="J13" s="29" t="s">
        <v>549</v>
      </c>
      <c r="K13" s="163">
        <f t="shared" si="1"/>
        <v>3.8288975040292725</v>
      </c>
    </row>
    <row r="14" spans="1:11" x14ac:dyDescent="0.25">
      <c r="A14" s="202" t="s">
        <v>550</v>
      </c>
      <c r="B14" s="212">
        <v>2448</v>
      </c>
      <c r="C14" s="160">
        <v>2438</v>
      </c>
      <c r="E14" s="29" t="s">
        <v>550</v>
      </c>
      <c r="F14" s="163">
        <f t="shared" si="0"/>
        <v>3.5544714030578906</v>
      </c>
      <c r="G14" s="163">
        <f t="shared" si="0"/>
        <v>3.5399515035355953</v>
      </c>
      <c r="J14" s="29" t="s">
        <v>550</v>
      </c>
      <c r="K14" s="163">
        <f t="shared" si="1"/>
        <v>3.5399515035355953</v>
      </c>
    </row>
    <row r="15" spans="1:11" x14ac:dyDescent="0.25">
      <c r="A15" s="202" t="s">
        <v>551</v>
      </c>
      <c r="B15" s="212">
        <v>2317</v>
      </c>
      <c r="C15" s="160">
        <v>2172</v>
      </c>
      <c r="E15" s="29" t="s">
        <v>551</v>
      </c>
      <c r="F15" s="163">
        <f t="shared" si="0"/>
        <v>3.3642607193158223</v>
      </c>
      <c r="G15" s="163">
        <f t="shared" si="0"/>
        <v>3.1537221762425407</v>
      </c>
      <c r="J15" s="29" t="s">
        <v>551</v>
      </c>
      <c r="K15" s="163">
        <f t="shared" si="1"/>
        <v>3.1537221762425407</v>
      </c>
    </row>
    <row r="16" spans="1:11" x14ac:dyDescent="0.25">
      <c r="A16" s="202" t="s">
        <v>552</v>
      </c>
      <c r="B16" s="212">
        <v>2392</v>
      </c>
      <c r="C16" s="160">
        <v>2157</v>
      </c>
      <c r="E16" s="29" t="s">
        <v>552</v>
      </c>
      <c r="F16" s="163">
        <f t="shared" si="0"/>
        <v>3.4731599657330374</v>
      </c>
      <c r="G16" s="163">
        <f t="shared" si="0"/>
        <v>3.1319423269590976</v>
      </c>
      <c r="J16" s="29" t="s">
        <v>552</v>
      </c>
      <c r="K16" s="163">
        <f t="shared" si="1"/>
        <v>3.1319423269590976</v>
      </c>
    </row>
    <row r="17" spans="1:11" x14ac:dyDescent="0.25">
      <c r="A17" s="202" t="s">
        <v>553</v>
      </c>
      <c r="B17" s="212">
        <v>2820</v>
      </c>
      <c r="C17" s="160">
        <v>2449</v>
      </c>
      <c r="E17" s="29" t="s">
        <v>553</v>
      </c>
      <c r="F17" s="163">
        <f t="shared" si="0"/>
        <v>4.0946116652872764</v>
      </c>
      <c r="G17" s="163">
        <f t="shared" si="0"/>
        <v>3.5559233930101208</v>
      </c>
      <c r="J17" s="29" t="s">
        <v>553</v>
      </c>
      <c r="K17" s="163">
        <f t="shared" si="1"/>
        <v>3.5559233930101208</v>
      </c>
    </row>
    <row r="18" spans="1:11" x14ac:dyDescent="0.25">
      <c r="A18" s="202" t="s">
        <v>554</v>
      </c>
      <c r="B18" s="212">
        <v>2705</v>
      </c>
      <c r="C18" s="160">
        <v>2089</v>
      </c>
      <c r="E18" s="29" t="s">
        <v>554</v>
      </c>
      <c r="F18" s="163">
        <f t="shared" si="0"/>
        <v>3.9276328207808806</v>
      </c>
      <c r="G18" s="163">
        <f t="shared" si="0"/>
        <v>3.0332070102074891</v>
      </c>
      <c r="J18" s="29" t="s">
        <v>554</v>
      </c>
      <c r="K18" s="163">
        <f t="shared" si="1"/>
        <v>3.0332070102074891</v>
      </c>
    </row>
    <row r="19" spans="1:11" x14ac:dyDescent="0.25">
      <c r="A19" s="202" t="s">
        <v>555</v>
      </c>
      <c r="B19" s="212">
        <v>1452</v>
      </c>
      <c r="C19" s="160">
        <v>1008</v>
      </c>
      <c r="E19" s="29" t="s">
        <v>555</v>
      </c>
      <c r="F19" s="163">
        <f t="shared" si="0"/>
        <v>2.1082894106372785</v>
      </c>
      <c r="G19" s="163">
        <f t="shared" si="0"/>
        <v>1.4636058718473668</v>
      </c>
      <c r="J19" s="29" t="s">
        <v>555</v>
      </c>
      <c r="K19" s="163">
        <f t="shared" si="1"/>
        <v>1.4636058718473668</v>
      </c>
    </row>
    <row r="20" spans="1:11" x14ac:dyDescent="0.25">
      <c r="A20" s="202" t="s">
        <v>556</v>
      </c>
      <c r="B20" s="212">
        <v>963</v>
      </c>
      <c r="C20" s="160">
        <v>565</v>
      </c>
      <c r="E20" s="29" t="s">
        <v>556</v>
      </c>
      <c r="F20" s="163">
        <f t="shared" si="0"/>
        <v>1.3982663239970379</v>
      </c>
      <c r="G20" s="163">
        <f t="shared" si="0"/>
        <v>0.82037432300968471</v>
      </c>
      <c r="J20" s="29" t="s">
        <v>556</v>
      </c>
      <c r="K20" s="163">
        <f t="shared" si="1"/>
        <v>0.82037432300968471</v>
      </c>
    </row>
    <row r="21" spans="1:11" x14ac:dyDescent="0.25">
      <c r="A21" s="203" t="s">
        <v>557</v>
      </c>
      <c r="B21" s="72">
        <v>689</v>
      </c>
      <c r="C21" s="111">
        <v>343</v>
      </c>
      <c r="E21" s="31" t="s">
        <v>557</v>
      </c>
      <c r="F21" s="163">
        <f t="shared" si="0"/>
        <v>1.0004210770861466</v>
      </c>
      <c r="G21" s="163">
        <f t="shared" si="0"/>
        <v>0.49803255361472898</v>
      </c>
      <c r="J21" s="31" t="s">
        <v>557</v>
      </c>
      <c r="K21" s="210">
        <f t="shared" si="1"/>
        <v>0.49803255361472898</v>
      </c>
    </row>
    <row r="22" spans="1:11" x14ac:dyDescent="0.25">
      <c r="A22" s="309" t="s">
        <v>16</v>
      </c>
      <c r="B22" s="121">
        <f>SUM(B4:B21)</f>
        <v>34970</v>
      </c>
      <c r="C22" s="124">
        <f>SUM(C4:C21)</f>
        <v>33901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4055</v>
      </c>
      <c r="C3" s="110">
        <v>1215</v>
      </c>
      <c r="E3" s="297" t="s">
        <v>709</v>
      </c>
      <c r="F3" s="71">
        <v>53.01</v>
      </c>
      <c r="G3" s="71">
        <v>56.5</v>
      </c>
      <c r="K3" s="122" t="s">
        <v>16</v>
      </c>
      <c r="L3" s="71">
        <v>3.03</v>
      </c>
      <c r="M3" s="71">
        <v>2.65</v>
      </c>
    </row>
    <row r="4" spans="1:16" x14ac:dyDescent="0.25">
      <c r="A4" s="202" t="s">
        <v>704</v>
      </c>
      <c r="B4" s="212">
        <v>4656</v>
      </c>
      <c r="C4" s="160">
        <v>1243</v>
      </c>
      <c r="E4" s="298" t="s">
        <v>710</v>
      </c>
      <c r="F4" s="214">
        <v>38.71</v>
      </c>
      <c r="G4" s="214">
        <v>34.42</v>
      </c>
      <c r="K4" s="215" t="s">
        <v>212</v>
      </c>
      <c r="L4" s="214">
        <v>2.89</v>
      </c>
      <c r="M4" s="214">
        <v>2.5499999999999998</v>
      </c>
      <c r="N4" s="211"/>
    </row>
    <row r="5" spans="1:16" x14ac:dyDescent="0.25">
      <c r="A5" s="202" t="s">
        <v>705</v>
      </c>
      <c r="B5" s="212">
        <v>3729</v>
      </c>
      <c r="C5" s="160">
        <v>948</v>
      </c>
      <c r="E5" s="298" t="s">
        <v>711</v>
      </c>
      <c r="F5" s="214">
        <v>6.36</v>
      </c>
      <c r="G5" s="214">
        <v>6.85</v>
      </c>
      <c r="K5" s="123" t="s">
        <v>213</v>
      </c>
      <c r="L5" s="73">
        <v>3.46</v>
      </c>
      <c r="M5" s="73">
        <v>2.99</v>
      </c>
      <c r="N5" s="211"/>
    </row>
    <row r="6" spans="1:16" x14ac:dyDescent="0.25">
      <c r="A6" s="202" t="s">
        <v>706</v>
      </c>
      <c r="B6" s="212">
        <v>3583</v>
      </c>
      <c r="C6" s="160">
        <v>931</v>
      </c>
      <c r="E6" s="298" t="s">
        <v>712</v>
      </c>
      <c r="F6" s="214">
        <v>1.4</v>
      </c>
      <c r="G6" s="214">
        <v>1.61</v>
      </c>
      <c r="K6" s="226"/>
      <c r="L6" s="164"/>
      <c r="M6" s="211"/>
    </row>
    <row r="7" spans="1:16" x14ac:dyDescent="0.25">
      <c r="A7" s="202" t="s">
        <v>707</v>
      </c>
      <c r="B7" s="212">
        <v>1377</v>
      </c>
      <c r="C7" s="160">
        <v>778</v>
      </c>
      <c r="E7" s="299" t="s">
        <v>713</v>
      </c>
      <c r="F7" s="73">
        <v>0.53</v>
      </c>
      <c r="G7" s="73">
        <v>0.61</v>
      </c>
      <c r="K7" s="227"/>
      <c r="L7" s="211"/>
      <c r="M7" s="211"/>
    </row>
    <row r="8" spans="1:16" x14ac:dyDescent="0.25">
      <c r="A8" s="203" t="s">
        <v>708</v>
      </c>
      <c r="B8" s="72">
        <v>1179</v>
      </c>
      <c r="C8" s="111">
        <v>1112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19.511803436646861</v>
      </c>
      <c r="C13" s="301">
        <f>B3/SUM(B3:B8)*100</f>
        <v>21.825717207599979</v>
      </c>
      <c r="E13" s="217" t="s">
        <v>836</v>
      </c>
      <c r="F13" s="289">
        <f>IF(ISBLANK(F3),"",F3)</f>
        <v>53.01</v>
      </c>
      <c r="G13" s="289">
        <f>IF(ISBLANK(G3),"",G3)</f>
        <v>56.5</v>
      </c>
    </row>
    <row r="14" spans="1:16" x14ac:dyDescent="0.25">
      <c r="A14" s="220" t="s">
        <v>825</v>
      </c>
      <c r="B14" s="305">
        <f>C4/SUM(C3:C8)*100</f>
        <v>19.96145816605107</v>
      </c>
      <c r="C14" s="302">
        <f>B4/SUM(B3:B8)*100</f>
        <v>25.060552236395932</v>
      </c>
      <c r="E14" s="286" t="s">
        <v>837</v>
      </c>
      <c r="F14" s="290">
        <f t="shared" ref="F14:G17" si="0">IF(ISBLANK(F4),"",F4)</f>
        <v>38.71</v>
      </c>
      <c r="G14" s="290">
        <f t="shared" si="0"/>
        <v>34.42</v>
      </c>
    </row>
    <row r="15" spans="1:16" x14ac:dyDescent="0.25">
      <c r="A15" s="220" t="s">
        <v>826</v>
      </c>
      <c r="B15" s="305">
        <f>C5/SUM(C3:C8)*100</f>
        <v>15.224024409828168</v>
      </c>
      <c r="C15" s="302">
        <f>B5/SUM(B3:B8)*100</f>
        <v>20.071047957371228</v>
      </c>
      <c r="E15" s="286" t="s">
        <v>838</v>
      </c>
      <c r="F15" s="290">
        <f t="shared" si="0"/>
        <v>6.36</v>
      </c>
      <c r="G15" s="290">
        <f t="shared" si="0"/>
        <v>6.85</v>
      </c>
    </row>
    <row r="16" spans="1:16" x14ac:dyDescent="0.25">
      <c r="A16" s="220" t="s">
        <v>827</v>
      </c>
      <c r="B16" s="305">
        <f>C6/SUM(C3:C8)*100</f>
        <v>14.951019752689898</v>
      </c>
      <c r="C16" s="302">
        <f>B6/SUM(B3:B8)*100</f>
        <v>19.285214489477369</v>
      </c>
      <c r="E16" s="286" t="s">
        <v>839</v>
      </c>
      <c r="F16" s="290">
        <f t="shared" si="0"/>
        <v>1.4</v>
      </c>
      <c r="G16" s="290">
        <f t="shared" si="0"/>
        <v>1.61</v>
      </c>
    </row>
    <row r="17" spans="1:18" x14ac:dyDescent="0.25">
      <c r="A17" s="220" t="s">
        <v>828</v>
      </c>
      <c r="B17" s="305">
        <f>C7/SUM(C3:C8)*100</f>
        <v>12.493977838445479</v>
      </c>
      <c r="C17" s="302">
        <f>B7/SUM(B3:B8)*100</f>
        <v>7.4115937348619401</v>
      </c>
      <c r="E17" s="219" t="s">
        <v>840</v>
      </c>
      <c r="F17" s="291">
        <f t="shared" si="0"/>
        <v>0.53</v>
      </c>
      <c r="G17" s="291">
        <f t="shared" si="0"/>
        <v>0.61</v>
      </c>
    </row>
    <row r="18" spans="1:18" x14ac:dyDescent="0.25">
      <c r="A18" s="221" t="s">
        <v>829</v>
      </c>
      <c r="B18" s="306">
        <f>C8/SUM(C3:C8)*100</f>
        <v>17.857716396338528</v>
      </c>
      <c r="C18" s="303">
        <f>B8/SUM(B3:B8)*100</f>
        <v>6.3458743742935573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19.511803436646861</v>
      </c>
      <c r="C22" s="301">
        <f>C13</f>
        <v>21.825717207599979</v>
      </c>
    </row>
    <row r="23" spans="1:18" x14ac:dyDescent="0.25">
      <c r="A23" s="220" t="s">
        <v>831</v>
      </c>
      <c r="B23" s="305">
        <f t="shared" ref="B23:C27" si="1">B14</f>
        <v>19.96145816605107</v>
      </c>
      <c r="C23" s="302">
        <f t="shared" si="1"/>
        <v>25.060552236395932</v>
      </c>
    </row>
    <row r="24" spans="1:18" x14ac:dyDescent="0.25">
      <c r="A24" s="307" t="s">
        <v>832</v>
      </c>
      <c r="B24" s="305">
        <f t="shared" si="1"/>
        <v>15.224024409828168</v>
      </c>
      <c r="C24" s="302">
        <f t="shared" si="1"/>
        <v>20.071047957371228</v>
      </c>
    </row>
    <row r="25" spans="1:18" x14ac:dyDescent="0.25">
      <c r="A25" s="220" t="s">
        <v>833</v>
      </c>
      <c r="B25" s="305">
        <f t="shared" si="1"/>
        <v>14.951019752689898</v>
      </c>
      <c r="C25" s="302">
        <f t="shared" si="1"/>
        <v>19.285214489477369</v>
      </c>
    </row>
    <row r="26" spans="1:18" x14ac:dyDescent="0.25">
      <c r="A26" s="220" t="s">
        <v>834</v>
      </c>
      <c r="B26" s="305">
        <f t="shared" si="1"/>
        <v>12.493977838445479</v>
      </c>
      <c r="C26" s="302">
        <f t="shared" si="1"/>
        <v>7.4115937348619401</v>
      </c>
    </row>
    <row r="27" spans="1:18" x14ac:dyDescent="0.25">
      <c r="A27" s="308" t="s">
        <v>835</v>
      </c>
      <c r="B27" s="306">
        <f t="shared" si="1"/>
        <v>17.857716396338528</v>
      </c>
      <c r="C27" s="303">
        <f t="shared" si="1"/>
        <v>6.3458743742935573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5759</v>
      </c>
      <c r="C34" s="110">
        <v>1459</v>
      </c>
      <c r="E34" s="297" t="s">
        <v>709</v>
      </c>
      <c r="F34" s="71">
        <v>56.5</v>
      </c>
      <c r="G34" s="211"/>
      <c r="K34" s="122" t="s">
        <v>16</v>
      </c>
      <c r="L34" s="71">
        <v>2.65</v>
      </c>
      <c r="M34" s="211"/>
    </row>
    <row r="35" spans="1:16" x14ac:dyDescent="0.25">
      <c r="A35" s="202" t="s">
        <v>704</v>
      </c>
      <c r="B35" s="212">
        <v>5245</v>
      </c>
      <c r="C35" s="160">
        <v>1464</v>
      </c>
      <c r="E35" s="298" t="s">
        <v>710</v>
      </c>
      <c r="F35" s="214">
        <v>34.42</v>
      </c>
      <c r="G35" s="211"/>
      <c r="K35" s="215" t="s">
        <v>212</v>
      </c>
      <c r="L35" s="214">
        <v>2.5499999999999998</v>
      </c>
      <c r="M35" s="211"/>
      <c r="N35" s="29" t="s">
        <v>876</v>
      </c>
    </row>
    <row r="36" spans="1:16" x14ac:dyDescent="0.25">
      <c r="A36" s="202" t="s">
        <v>705</v>
      </c>
      <c r="B36" s="212">
        <v>3689</v>
      </c>
      <c r="C36" s="160">
        <v>888</v>
      </c>
      <c r="E36" s="298" t="s">
        <v>711</v>
      </c>
      <c r="F36" s="214">
        <v>6.85</v>
      </c>
      <c r="G36" s="211"/>
      <c r="K36" s="123" t="s">
        <v>213</v>
      </c>
      <c r="L36" s="73">
        <v>2.99</v>
      </c>
      <c r="M36" s="211"/>
      <c r="N36" s="288">
        <v>2022</v>
      </c>
    </row>
    <row r="37" spans="1:16" x14ac:dyDescent="0.25">
      <c r="A37" s="202" t="s">
        <v>706</v>
      </c>
      <c r="B37" s="212">
        <v>2815</v>
      </c>
      <c r="C37" s="160">
        <v>769</v>
      </c>
      <c r="E37" s="298" t="s">
        <v>712</v>
      </c>
      <c r="F37" s="214">
        <v>1.61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1070</v>
      </c>
      <c r="C38" s="160">
        <v>596</v>
      </c>
      <c r="E38" s="299" t="s">
        <v>713</v>
      </c>
      <c r="F38" s="73">
        <v>0.61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811</v>
      </c>
      <c r="C39" s="111">
        <v>642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25.07734616706772</v>
      </c>
      <c r="C44" s="301">
        <f>B34/SUM(B34:B39)*100</f>
        <v>29.702408582185775</v>
      </c>
      <c r="E44" s="217" t="s">
        <v>836</v>
      </c>
      <c r="F44" s="289">
        <f>IF(ISBLANK(F34),"",F34)</f>
        <v>56.5</v>
      </c>
    </row>
    <row r="45" spans="1:16" x14ac:dyDescent="0.25">
      <c r="A45" s="220" t="s">
        <v>825</v>
      </c>
      <c r="B45" s="305">
        <f>C35/SUM(C34:C39)*100</f>
        <v>25.16328635269852</v>
      </c>
      <c r="C45" s="302">
        <f>B35/SUM(B34:B39)*100</f>
        <v>27.051420908762701</v>
      </c>
      <c r="E45" s="286" t="s">
        <v>837</v>
      </c>
      <c r="F45" s="290">
        <f t="shared" ref="F45:F48" si="2">IF(ISBLANK(F35),"",F35)</f>
        <v>34.42</v>
      </c>
    </row>
    <row r="46" spans="1:16" x14ac:dyDescent="0.25">
      <c r="A46" s="220" t="s">
        <v>826</v>
      </c>
      <c r="B46" s="305">
        <f>C36/SUM(C34:C39)*100</f>
        <v>15.262976968030252</v>
      </c>
      <c r="C46" s="302">
        <f>B36/SUM(B34:B39)*100</f>
        <v>19.026251998555882</v>
      </c>
      <c r="E46" s="286" t="s">
        <v>838</v>
      </c>
      <c r="F46" s="290">
        <f t="shared" si="2"/>
        <v>6.85</v>
      </c>
    </row>
    <row r="47" spans="1:16" x14ac:dyDescent="0.25">
      <c r="A47" s="220" t="s">
        <v>827</v>
      </c>
      <c r="B47" s="305">
        <f>C37/SUM(C34:C39)*100</f>
        <v>13.217600550017188</v>
      </c>
      <c r="C47" s="302">
        <f>B37/SUM(B34:B39)*100</f>
        <v>14.518541441023261</v>
      </c>
      <c r="E47" s="286" t="s">
        <v>839</v>
      </c>
      <c r="F47" s="290">
        <f t="shared" si="2"/>
        <v>1.61</v>
      </c>
    </row>
    <row r="48" spans="1:16" x14ac:dyDescent="0.25">
      <c r="A48" s="220" t="s">
        <v>828</v>
      </c>
      <c r="B48" s="305">
        <f>C38/SUM(C34:C39)*100</f>
        <v>10.244070127191476</v>
      </c>
      <c r="C48" s="302">
        <f>B38/SUM(B34:B39)*100</f>
        <v>5.5185930166589303</v>
      </c>
      <c r="E48" s="219" t="s">
        <v>840</v>
      </c>
      <c r="F48" s="291">
        <f t="shared" si="2"/>
        <v>0.61</v>
      </c>
    </row>
    <row r="49" spans="1:3" x14ac:dyDescent="0.25">
      <c r="A49" s="221" t="s">
        <v>829</v>
      </c>
      <c r="B49" s="306">
        <f>C39/SUM(C34:C39)*100</f>
        <v>11.034719834994844</v>
      </c>
      <c r="C49" s="303">
        <f>B39/SUM(B34:B39)*100</f>
        <v>4.1827840528134503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25.07734616706772</v>
      </c>
      <c r="C53" s="301">
        <f>C44</f>
        <v>29.702408582185775</v>
      </c>
    </row>
    <row r="54" spans="1:3" x14ac:dyDescent="0.25">
      <c r="A54" s="220" t="s">
        <v>831</v>
      </c>
      <c r="B54" s="305">
        <f t="shared" ref="B54:C54" si="3">B45</f>
        <v>25.16328635269852</v>
      </c>
      <c r="C54" s="302">
        <f t="shared" si="3"/>
        <v>27.051420908762701</v>
      </c>
    </row>
    <row r="55" spans="1:3" x14ac:dyDescent="0.25">
      <c r="A55" s="307" t="s">
        <v>832</v>
      </c>
      <c r="B55" s="305">
        <f t="shared" ref="B55:C55" si="4">B46</f>
        <v>15.262976968030252</v>
      </c>
      <c r="C55" s="302">
        <f t="shared" si="4"/>
        <v>19.026251998555882</v>
      </c>
    </row>
    <row r="56" spans="1:3" x14ac:dyDescent="0.25">
      <c r="A56" s="220" t="s">
        <v>833</v>
      </c>
      <c r="B56" s="305">
        <f t="shared" ref="B56:C56" si="5">B47</f>
        <v>13.217600550017188</v>
      </c>
      <c r="C56" s="302">
        <f t="shared" si="5"/>
        <v>14.518541441023261</v>
      </c>
    </row>
    <row r="57" spans="1:3" x14ac:dyDescent="0.25">
      <c r="A57" s="220" t="s">
        <v>834</v>
      </c>
      <c r="B57" s="305">
        <f t="shared" ref="B57:C57" si="6">B48</f>
        <v>10.244070127191476</v>
      </c>
      <c r="C57" s="302">
        <f t="shared" si="6"/>
        <v>5.5185930166589303</v>
      </c>
    </row>
    <row r="58" spans="1:3" x14ac:dyDescent="0.25">
      <c r="A58" s="308" t="s">
        <v>835</v>
      </c>
      <c r="B58" s="306">
        <f t="shared" ref="B58:C58" si="7">B49</f>
        <v>11.034719834994844</v>
      </c>
      <c r="C58" s="303">
        <f t="shared" si="7"/>
        <v>4.1827840528134503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2024-04-25T06:15:07Z</dcterms:modified>
</cp:coreProperties>
</file>